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800" windowHeight="12315" tabRatio="943" firstSheet="8" activeTab="19"/>
  </bookViews>
  <sheets>
    <sheet name="CUSTO TOTAL" sheetId="1" r:id="rId1"/>
    <sheet name="PESSOAL" sheetId="2" r:id="rId2"/>
    <sheet name="DESPESAS FIXAS" sheetId="3" r:id="rId3"/>
    <sheet name="ALUGUEL DAS CASAS" sheetId="4" r:id="rId4"/>
    <sheet name="DESLOCAMENTO" sheetId="5" r:id="rId5"/>
    <sheet name="ALIMENTAÇÃO " sheetId="6" r:id="rId6"/>
    <sheet name="MAN E CONS PREDIAL" sheetId="7" r:id="rId7"/>
    <sheet name="LIVROS DIDÁTICOS" sheetId="8" r:id="rId8"/>
    <sheet name="MAT PEDAGOGICO" sheetId="9" r:id="rId9"/>
    <sheet name="MAT DE OFICINA" sheetId="10" r:id="rId10"/>
    <sheet name="MAT EXPEDIENTE" sheetId="11" r:id="rId11"/>
    <sheet name="COMBUSTIVEL" sheetId="12" r:id="rId12"/>
    <sheet name="MAT DE LIMPEZA E  DESC" sheetId="13" r:id="rId13"/>
    <sheet name="USO PESSOAL E MEDIC" sheetId="14" r:id="rId14"/>
    <sheet name="LOCAÇÃO DE VEICULO" sheetId="15" r:id="rId15"/>
    <sheet name="SERV DE TERCEIRO" sheetId="16" r:id="rId16"/>
    <sheet name="CAMA_ MESA E BANHO" sheetId="17" r:id="rId17"/>
    <sheet name="UTENSÍLIOS" sheetId="18" r:id="rId18"/>
    <sheet name="CAPACITAÇÕES" sheetId="19" r:id="rId19"/>
    <sheet name="MATERIAL PERMANENTE" sheetId="20" r:id="rId20"/>
  </sheets>
  <definedNames/>
  <calcPr fullCalcOnLoad="1"/>
</workbook>
</file>

<file path=xl/sharedStrings.xml><?xml version="1.0" encoding="utf-8"?>
<sst xmlns="http://schemas.openxmlformats.org/spreadsheetml/2006/main" count="903" uniqueCount="614">
  <si>
    <t>1. PAGAMENTO DE PESSOAL E ENCARGOS</t>
  </si>
  <si>
    <t>2. ALUGUEL,IPTU, SEGURO E CONDOMINIO</t>
  </si>
  <si>
    <t xml:space="preserve">     2.1 ALUGUEL</t>
  </si>
  <si>
    <t xml:space="preserve">     2.4 CONDOMINIO</t>
  </si>
  <si>
    <t>3. DESPESAS FIXAS</t>
  </si>
  <si>
    <t xml:space="preserve">      3.1 AGUA</t>
  </si>
  <si>
    <t xml:space="preserve">      3.2 LUZ</t>
  </si>
  <si>
    <t xml:space="preserve">     3.4 TELEFONE</t>
  </si>
  <si>
    <t xml:space="preserve">     3.5 INTERNET</t>
  </si>
  <si>
    <t xml:space="preserve">     3.7 TELEFONIA MOVEL</t>
  </si>
  <si>
    <t>4. DESLOCAMENTO</t>
  </si>
  <si>
    <t xml:space="preserve">5. ALIMENTAÇÃO </t>
  </si>
  <si>
    <t>6. MANUTENÇÃO E CONSERVAÇÃO PREDIAL</t>
  </si>
  <si>
    <t>7. MATERIAL DIDATICO,  PEDAGÓGICO E OFICINA</t>
  </si>
  <si>
    <t xml:space="preserve">     7.3 MATERIAL DE OFICINA</t>
  </si>
  <si>
    <t>8. MATERIAL DE EXPEDIENTE</t>
  </si>
  <si>
    <t>9. COMBUTIVEL</t>
  </si>
  <si>
    <t>12. LOCAÇÃO DE VEICULO</t>
  </si>
  <si>
    <t xml:space="preserve">       12.1 VEICULO DE SERVIÇO</t>
  </si>
  <si>
    <t>13. SERVIÇO DE TERCEIROS - PJ</t>
  </si>
  <si>
    <t>14.CAMA, MESA E BANHO</t>
  </si>
  <si>
    <t>15. CAPACITAÇÕES</t>
  </si>
  <si>
    <t>16. MATERIAL PERMANENTE</t>
  </si>
  <si>
    <t>ANO</t>
  </si>
  <si>
    <t>MÊS</t>
  </si>
  <si>
    <t>MAT</t>
  </si>
  <si>
    <t xml:space="preserve">Cargo/Funcionários </t>
  </si>
  <si>
    <t>Salário</t>
  </si>
  <si>
    <t>Soma</t>
  </si>
  <si>
    <t>Encargos Sociais</t>
  </si>
  <si>
    <t>Beneficios</t>
  </si>
  <si>
    <t>13º salário</t>
  </si>
  <si>
    <t>FGTS</t>
  </si>
  <si>
    <t>FGTS  s/  Férias</t>
  </si>
  <si>
    <t>FGTS s/ 13º salário</t>
  </si>
  <si>
    <t>PIS</t>
  </si>
  <si>
    <t>INSS s/13º salário</t>
  </si>
  <si>
    <t>Aviso Prévio</t>
  </si>
  <si>
    <t xml:space="preserve">Multa Rescisória </t>
  </si>
  <si>
    <t>IRRF</t>
  </si>
  <si>
    <t>INSS</t>
  </si>
  <si>
    <t>Vale Transporte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</si>
  <si>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</si>
  <si>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</si>
  <si>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</si>
  <si>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</si>
  <si>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</si>
  <si>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</si>
  <si>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</si>
  <si>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</si>
  <si>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</si>
  <si>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</si>
  <si>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</si>
  <si>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</si>
  <si>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</si>
  <si>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</si>
  <si>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TOTAL</t>
  </si>
  <si>
    <t>Alimentação (geral, hortifruti e Carnes/frios)</t>
  </si>
  <si>
    <t>VALOR UNITÁRIO</t>
  </si>
  <si>
    <t>Desjejum</t>
  </si>
  <si>
    <t>Lanche</t>
  </si>
  <si>
    <t>Ceia</t>
  </si>
  <si>
    <t>DESCRIÇÃO</t>
  </si>
  <si>
    <t>UNID.</t>
  </si>
  <si>
    <t>QUANT.</t>
  </si>
  <si>
    <t>VALOR TOTAL</t>
  </si>
  <si>
    <t>N°</t>
  </si>
  <si>
    <t>m²</t>
  </si>
  <si>
    <t xml:space="preserve">Total: </t>
  </si>
  <si>
    <t>UNID</t>
  </si>
  <si>
    <t xml:space="preserve"> VALOR UNITÁRIO </t>
  </si>
  <si>
    <t>Aquisição de livros para formação humana</t>
  </si>
  <si>
    <t>Bola de basquete</t>
  </si>
  <si>
    <t>Bola de futebol</t>
  </si>
  <si>
    <t>Bola de vôlei</t>
  </si>
  <si>
    <t>Bomba de encher bola</t>
  </si>
  <si>
    <t>Colchonetes</t>
  </si>
  <si>
    <t>Jogo - Bingo</t>
  </si>
  <si>
    <t>Jogo – Dama</t>
  </si>
  <si>
    <t>Jogo – Dominó</t>
  </si>
  <si>
    <t>Jogo - Imobiliário</t>
  </si>
  <si>
    <t>Jogo Show do millão</t>
  </si>
  <si>
    <t>Jogo Soletrando</t>
  </si>
  <si>
    <t>Jogo da Memória</t>
  </si>
  <si>
    <t>Quebra - Cabeça</t>
  </si>
  <si>
    <t>Rede Vôlei</t>
  </si>
  <si>
    <t>Saco de Pancada</t>
  </si>
  <si>
    <t>RL</t>
  </si>
  <si>
    <t>Flipchart - com tripé de madeira</t>
  </si>
  <si>
    <t>PCT</t>
  </si>
  <si>
    <t>Papel Contact 45cm  x 10m</t>
  </si>
  <si>
    <t>Papel couche 210mm x 297mm</t>
  </si>
  <si>
    <t>Papel crepon - cores variadas</t>
  </si>
  <si>
    <t>Papel de presente 50x60 – 03 unid</t>
  </si>
  <si>
    <t>Pincel para pintura em tela nº 10 – 3 unid</t>
  </si>
  <si>
    <t>Pincel para pintura em tela nº 12 – 3 unid</t>
  </si>
  <si>
    <t>Pincel para pintura em tela nº 14 – 3 unid</t>
  </si>
  <si>
    <t>Pincel para pintura em tela nº 16 – 3 unid</t>
  </si>
  <si>
    <t>Pistola para cola quente</t>
  </si>
  <si>
    <t>Total:</t>
  </si>
  <si>
    <t>Telas para pintura 20x30</t>
  </si>
  <si>
    <t>Telas para pintura 30x40</t>
  </si>
  <si>
    <t>Telas para pintura 40x50</t>
  </si>
  <si>
    <t>Apagador p/ quadro branco</t>
  </si>
  <si>
    <t>CX</t>
  </si>
  <si>
    <t>Bola de assoprar - pct com 50 unid.</t>
  </si>
  <si>
    <t>Caderno brochura - capa dura (05 unid.)</t>
  </si>
  <si>
    <t>Caderno de caligrafia - médio</t>
  </si>
  <si>
    <t>Caderno grande com 96 fls.</t>
  </si>
  <si>
    <t>Caderno Universitário de 10 materias</t>
  </si>
  <si>
    <t>Calculadora</t>
  </si>
  <si>
    <t>Caneta esferográfica – cx 50 unid.</t>
  </si>
  <si>
    <t>Caneta hidrográfica (canetinha) – 06 unid.</t>
  </si>
  <si>
    <t>Cartolina dupla face-cores diversas – 100 fls.</t>
  </si>
  <si>
    <t>Cartucho -  preto</t>
  </si>
  <si>
    <t>Clipes niquelados nº 6/0 – cx 50 unid.</t>
  </si>
  <si>
    <t>Cola branca líquida – 40gr – cx 12 unid.</t>
  </si>
  <si>
    <t>Cola colorida - cores diversas – 06 unid.</t>
  </si>
  <si>
    <t>Cola em bastão cx 10 unid.</t>
  </si>
  <si>
    <t>Cola gliter - cores diversas – 06 cores</t>
  </si>
  <si>
    <t>Cola para EVA e isopor</t>
  </si>
  <si>
    <t>Cola Silicone líquida – 50g</t>
  </si>
  <si>
    <t>Corretor líquido – cx 12 unid</t>
  </si>
  <si>
    <t>Envelope para documentos – 100 unid.</t>
  </si>
  <si>
    <t>Envelope plástico - A 4 – cx 50 unid.</t>
  </si>
  <si>
    <t>Estilete 130 mm</t>
  </si>
  <si>
    <t>Estojo escolar</t>
  </si>
  <si>
    <t>Extensão elétrica – 5 m</t>
  </si>
  <si>
    <t>Fita dupla face – c/ 06 unid</t>
  </si>
  <si>
    <t>Grampeador 26/6 – 20 fls.</t>
  </si>
  <si>
    <t>Grampeador grande para 100 folhas</t>
  </si>
  <si>
    <t>Grampo - 26x6 Cx com 1000</t>
  </si>
  <si>
    <t>Grampo - 23x8 Cx com 1000</t>
  </si>
  <si>
    <t>Lápis de Cera c/ 12 unidades</t>
  </si>
  <si>
    <t>Lápis Grafite - nº 2 cx c/ 144</t>
  </si>
  <si>
    <t>Livro protocolo para correspondência</t>
  </si>
  <si>
    <t xml:space="preserve">Mochila escolar </t>
  </si>
  <si>
    <t>Molha dedo c/ 12 unid.</t>
  </si>
  <si>
    <t>Mouse USB</t>
  </si>
  <si>
    <t>Papel A4 - pct c/ 500 – cx 10 unid.</t>
  </si>
  <si>
    <t>Pasta AZ</t>
  </si>
  <si>
    <t>Pasta catálago</t>
  </si>
  <si>
    <t>Pasta L ofício – Plástico – 10 unid</t>
  </si>
  <si>
    <t>Pasta plástica com elástico (branca – preta) – 10 unid</t>
  </si>
  <si>
    <t xml:space="preserve">Pasta suspensa – 10 unid. </t>
  </si>
  <si>
    <t>Pen drive 8  GB</t>
  </si>
  <si>
    <t>Percevejo de lata, cx c/ 100 unidades</t>
  </si>
  <si>
    <t>Perfurador grande - 100 folhas</t>
  </si>
  <si>
    <t>Perfurador pequeno – 20 fls.</t>
  </si>
  <si>
    <t>Pincel atômico (cores diversas) 12 unid</t>
  </si>
  <si>
    <t>Marca texto – 06 unid.</t>
  </si>
  <si>
    <t>Pincel para quadro branco - cx c 12</t>
  </si>
  <si>
    <t>Plástico p/ pasta catálago – 50 unid.</t>
  </si>
  <si>
    <t>Porta lápis /clips/ lembrete</t>
  </si>
  <si>
    <t>Prancheta ofício</t>
  </si>
  <si>
    <t>Quadro branco</t>
  </si>
  <si>
    <t>Quadro de avisos, cortiça, moldura em PVC</t>
  </si>
  <si>
    <t>Régua escolar grande transparente 10 unid.</t>
  </si>
  <si>
    <t>Teclado USB</t>
  </si>
  <si>
    <t>Tesoura de aço escritório</t>
  </si>
  <si>
    <t>Tesoura de picotar</t>
  </si>
  <si>
    <t>Tesoura escolar (modelo mais forte)</t>
  </si>
  <si>
    <t>Combustível - Gasolina / Álcool</t>
  </si>
  <si>
    <t>Água Sanitária, 5L</t>
  </si>
  <si>
    <t>Amaciante de roupas 2L</t>
  </si>
  <si>
    <t>Cesto de lixo externo com tampa e pedal - 100L</t>
  </si>
  <si>
    <t>Cesto de lixo para banheiro - c/ pedal - 20L</t>
  </si>
  <si>
    <t>Cloro, 5L</t>
  </si>
  <si>
    <t>Colher descartável - festa (pct c/ 50)</t>
  </si>
  <si>
    <t>Copo descartável - 200 ml – cx 2500 unid</t>
  </si>
  <si>
    <t>Desentupidor de pia</t>
  </si>
  <si>
    <t>Desentupidor de vaso sanitário</t>
  </si>
  <si>
    <t>Desinfetante bactericida - 500ml</t>
  </si>
  <si>
    <t>Desodorizador de ambiente - 360ml</t>
  </si>
  <si>
    <t xml:space="preserve">Desodorante de vaso sanitário </t>
  </si>
  <si>
    <t>Escova para limpeza em geral</t>
  </si>
  <si>
    <t>Esponja de lã de aço para limpeza – 8 unid</t>
  </si>
  <si>
    <t>Esponja dupla face – 10 unid</t>
  </si>
  <si>
    <t>Flanela para limpeza, 30x40</t>
  </si>
  <si>
    <t>Fósforo, pacote com 10 unidades</t>
  </si>
  <si>
    <t>Garfo descartável - festa (pct c/ 50)</t>
  </si>
  <si>
    <t>Guardanapos de papel (24x22 – 50 fls.)</t>
  </si>
  <si>
    <t>Inseticida (300 ml)</t>
  </si>
  <si>
    <t>Limpador Limpeza Pesada - 500 ml</t>
  </si>
  <si>
    <t>Limpador Multiuso - 500 ml</t>
  </si>
  <si>
    <t>Lustra Móveis, 500 ml</t>
  </si>
  <si>
    <t>Luva de limpeza - tarefa pesada (par)</t>
  </si>
  <si>
    <t>Pá de lixo</t>
  </si>
  <si>
    <t>Pano de chão - saco alvejado</t>
  </si>
  <si>
    <t>Pano de Prato</t>
  </si>
  <si>
    <t>Pano Multiuso – perflex – 5 unid</t>
  </si>
  <si>
    <t>Papel alumínio – rolo - 45x7,5m</t>
  </si>
  <si>
    <t>Papel Filme para embalar alimentos - 28x30m</t>
  </si>
  <si>
    <t>Papel Higiênico - pct c/ 08 de 30 mts.</t>
  </si>
  <si>
    <t>Papel Toalha para banheiro, embalagem com 1.250 folhas.</t>
  </si>
  <si>
    <t>Prato descartável - festa - festa (pct c/ 10)</t>
  </si>
  <si>
    <t>Prato descartável - refeição - festa (pct c/ 10)</t>
  </si>
  <si>
    <t>Pregador de roupa (pacote com 12 unidades)</t>
  </si>
  <si>
    <t>Rodo de limpeza</t>
  </si>
  <si>
    <t>Sabão de coco em barra - pct 5 unid</t>
  </si>
  <si>
    <t>Sabão em barra - pct 5 unid</t>
  </si>
  <si>
    <t>Sabão em pó – 5kg</t>
  </si>
  <si>
    <t>Saco plástico para lixo - 20L (rolo c/ 100)</t>
  </si>
  <si>
    <t>Saco plástico para lixo – 40L (rolo c/ 100)</t>
  </si>
  <si>
    <t>Saco plástico para lixo - 100L (rolo c/ 100)</t>
  </si>
  <si>
    <t>Saponáceo em pó - 300g</t>
  </si>
  <si>
    <t>Suporte para copo descartável - 200 ml</t>
  </si>
  <si>
    <t>Vassoura de sintetico</t>
  </si>
  <si>
    <t>Vassoura de piaçava</t>
  </si>
  <si>
    <t>Touca descartável (caixa com 100)</t>
  </si>
  <si>
    <t>Talco antisséptico para pés</t>
  </si>
  <si>
    <t>Tesoura para cortar cabelo</t>
  </si>
  <si>
    <t>Vassoura para vaso sanitário</t>
  </si>
  <si>
    <t xml:space="preserve">VALOR TOTAL </t>
  </si>
  <si>
    <t>Aparelho de pressão*</t>
  </si>
  <si>
    <t>Chinelo de Borracha - Preto</t>
  </si>
  <si>
    <t>Condicionador para cabelo - 350 ml</t>
  </si>
  <si>
    <t>Creme dental</t>
  </si>
  <si>
    <t>Curativos, caixa com 40 unidades</t>
  </si>
  <si>
    <t>Cortador de unha*</t>
  </si>
  <si>
    <t>Desodorante antitranspirante creme</t>
  </si>
  <si>
    <t>Escova de dente</t>
  </si>
  <si>
    <t>Esparadrapo - rolo</t>
  </si>
  <si>
    <t>Esponja para banho</t>
  </si>
  <si>
    <t>Fita de Micropore</t>
  </si>
  <si>
    <t>Hastes Flexíveis - (cx c/150 unidades)</t>
  </si>
  <si>
    <t>Pente Fino (para piolho)</t>
  </si>
  <si>
    <t>Pente Médio*</t>
  </si>
  <si>
    <t>Pomada para dores musculares</t>
  </si>
  <si>
    <t>Prestobarba masculino</t>
  </si>
  <si>
    <t>Remédio - diclofenaco (cx c/ 20)</t>
  </si>
  <si>
    <t>CARTELA</t>
  </si>
  <si>
    <t>Sabonete em barra</t>
  </si>
  <si>
    <t>Sabonete líquido - 1 lt</t>
  </si>
  <si>
    <t>Shampoo para cabelo - 350 ml</t>
  </si>
  <si>
    <t>Total</t>
  </si>
  <si>
    <t>DE SERVIÇO</t>
  </si>
  <si>
    <t>VALOR MENSAL</t>
  </si>
  <si>
    <t>VALOR ANUAL</t>
  </si>
  <si>
    <t>CUSTOS COM A MÃO-DE-OBRA:</t>
  </si>
  <si>
    <t>TRANSPORTE LEVE</t>
  </si>
  <si>
    <t>TOTAL DE LOCAÇÃO</t>
  </si>
  <si>
    <t>Análise Microbiológica da água</t>
  </si>
  <si>
    <t>Confecção de colete</t>
  </si>
  <si>
    <t>Confecção de crachá (suporte e cordão)</t>
  </si>
  <si>
    <t>Conserto em fechadura</t>
  </si>
  <si>
    <t>Cópia de chave simples</t>
  </si>
  <si>
    <t>Cópia de chave tetra</t>
  </si>
  <si>
    <t>Descupinização - Desinsentização e Desratização</t>
  </si>
  <si>
    <t>Encadernação P/ 300 fls.</t>
  </si>
  <si>
    <t>Fornecimento e Instalação, extintor de incêndio CO2 6kg e placa sinalização</t>
  </si>
  <si>
    <t>Fornecimento e Instalação, extintor de incêndio PQS 6kg e placa sinalização</t>
  </si>
  <si>
    <t>Fornecimento e Instalação, extintor de incêndio AGP - 10L e placa sinalização</t>
  </si>
  <si>
    <t>Higienização de Caixa d'agua</t>
  </si>
  <si>
    <t>Locação de ônibus para passeio</t>
  </si>
  <si>
    <t>Manutenção e recarga de extintor de incêndio AGP - 10L</t>
  </si>
  <si>
    <t>Manutenção e recarga extintor de incêndio CO2 6kg</t>
  </si>
  <si>
    <t>Manutenção e recarga extintor de incêndio PQS 6kg</t>
  </si>
  <si>
    <t>Locação de maquina e repografia (copiadora, impressora e scanner)</t>
  </si>
  <si>
    <t>Repografia - cópia P/B</t>
  </si>
  <si>
    <t>Repografia -Impressão - P/B</t>
  </si>
  <si>
    <t>Repografia - cópia colorida</t>
  </si>
  <si>
    <t>Repografia - Impressão Colorido</t>
  </si>
  <si>
    <t>Serviço de Fornecimento e instalação de alarme vídeo monitoramento, filmagem com gravação das imagens, câmeras.</t>
  </si>
  <si>
    <t>Serviço de Fornecimento e instalação de cerca elétrica</t>
  </si>
  <si>
    <t>Serviço de revelação de foto - 10x15</t>
  </si>
  <si>
    <t xml:space="preserve">Serviços Cartoriais </t>
  </si>
  <si>
    <t>Cobertor de solteiro 100% poliéster</t>
  </si>
  <si>
    <t>Capacho para portas (emborrachado)</t>
  </si>
  <si>
    <t xml:space="preserve">Toalha de rosto </t>
  </si>
  <si>
    <t>Toalha para mesa redonda (padrão p/ 4 cadeiras)</t>
  </si>
  <si>
    <t>Travesseiro</t>
  </si>
  <si>
    <t>Aparelho de telefone c/ chave</t>
  </si>
  <si>
    <t>Carro Térmico para alimentos - Com termostato</t>
  </si>
  <si>
    <t>Nobreak - 4 tomadas - 600VA/ 300W</t>
  </si>
  <si>
    <t>Notebook 14' 8GB</t>
  </si>
  <si>
    <t xml:space="preserve">Purificador de Agua </t>
  </si>
  <si>
    <t>Armário de aço com portas - escritório</t>
  </si>
  <si>
    <t>Armário de aço para arquivo (4 gavetas pasta suspensa)</t>
  </si>
  <si>
    <t>Armário para guardar remédios (psicotrópicos)</t>
  </si>
  <si>
    <t>Beliches</t>
  </si>
  <si>
    <t>Cadeira de escritório fixa</t>
  </si>
  <si>
    <t>Colchões de solteiro D23</t>
  </si>
  <si>
    <t>Mesa de escritório (1,20 com 2 gavetas)</t>
  </si>
  <si>
    <t>Prateleira em aço tipo estante</t>
  </si>
  <si>
    <t>Mesa Plástico</t>
  </si>
  <si>
    <t>Cadeira Plástica</t>
  </si>
  <si>
    <t>CAPACITAÇÕES</t>
  </si>
  <si>
    <t>Conteúdos/conceitos mínimos</t>
  </si>
  <si>
    <t xml:space="preserve">Carga Horária </t>
  </si>
  <si>
    <t>VALOR * hora aula</t>
  </si>
  <si>
    <t>Teatro</t>
  </si>
  <si>
    <t>Improvisação;</t>
  </si>
  <si>
    <t>Corpo e criação;</t>
  </si>
  <si>
    <t>Jogos dramáticos;</t>
  </si>
  <si>
    <t>Ginástica respiratória;</t>
  </si>
  <si>
    <t>Composição de Peças teatrais.</t>
  </si>
  <si>
    <t xml:space="preserve">Fotografia </t>
  </si>
  <si>
    <t>Exercícios para o olhar fotográfico;</t>
  </si>
  <si>
    <t>Poesia</t>
  </si>
  <si>
    <t>Linguagem poética;</t>
  </si>
  <si>
    <t>Elementos de composição;</t>
  </si>
  <si>
    <t>Leitura de autores nacionais e estrangeiros;</t>
  </si>
  <si>
    <t>Criação de textos;</t>
  </si>
  <si>
    <t>Roda crítica.</t>
  </si>
  <si>
    <t>Pintura em tela</t>
  </si>
  <si>
    <t>Informações de materiais e seu uso;</t>
  </si>
  <si>
    <t>Teoria das Cores;</t>
  </si>
  <si>
    <t>Elaboração de trabalhos em papel e diversos materiais;</t>
  </si>
  <si>
    <t>Elaboração e composição das telas a serem pintadas;</t>
  </si>
  <si>
    <t>Passos básicos para a pintura em tela;</t>
  </si>
  <si>
    <t>Luz e Sombra;</t>
  </si>
  <si>
    <t>Texturas;</t>
  </si>
  <si>
    <t>Composição com elementos da natureza;</t>
  </si>
  <si>
    <t>Pintura com várias tipos de pigmentos.</t>
  </si>
  <si>
    <t>Jornal Mural</t>
  </si>
  <si>
    <t>Gêneros textuais;</t>
  </si>
  <si>
    <t>Produção de textos;</t>
  </si>
  <si>
    <t>Programação visual;</t>
  </si>
  <si>
    <t xml:space="preserve"> Diagramação;</t>
  </si>
  <si>
    <t>Criação de pauta;</t>
  </si>
  <si>
    <t>Reportagem.</t>
  </si>
  <si>
    <t>Informática Básica</t>
  </si>
  <si>
    <t>Sistema Operacional - Windows</t>
  </si>
  <si>
    <t>Editor de Texto - Word Fundamental</t>
  </si>
  <si>
    <t>Editor de Planilha - Excel Fundamental</t>
  </si>
  <si>
    <t>Powerpoint</t>
  </si>
  <si>
    <t xml:space="preserve">Internet </t>
  </si>
  <si>
    <t>História da Internet</t>
  </si>
  <si>
    <t>Endereços Eletrônicos: sites e e-mail</t>
  </si>
  <si>
    <t>Utlizando sites de pesquisa através dos navegadores Explorer e Mozila Firefox</t>
  </si>
  <si>
    <t>Criar e Utilizar e-mail</t>
  </si>
  <si>
    <t>Manutenção e Montagem de Computadores</t>
  </si>
  <si>
    <t>Ensina como funciona a parte física do computador o conjunto de componentes eletrônicos, circuitos integrados e placas.</t>
  </si>
  <si>
    <t>Word</t>
  </si>
  <si>
    <t xml:space="preserve">Editor de Texto - Word Fundamental </t>
  </si>
  <si>
    <t>Excel Básico</t>
  </si>
  <si>
    <t>Editor de Planilha</t>
  </si>
  <si>
    <t>Editor de efeitos Visuais</t>
  </si>
  <si>
    <t xml:space="preserve">Qualificação Profissional </t>
  </si>
  <si>
    <t>Administração</t>
  </si>
  <si>
    <t>Alimentação</t>
  </si>
  <si>
    <t>Turismo e Hospitalidade</t>
  </si>
  <si>
    <t>Construção e Reparos</t>
  </si>
  <si>
    <t>Metalmecânica</t>
  </si>
  <si>
    <t xml:space="preserve">Iniciação Profissional </t>
  </si>
  <si>
    <t xml:space="preserve">Administração  </t>
  </si>
  <si>
    <t xml:space="preserve">TOTAL </t>
  </si>
  <si>
    <t>PERÍODO</t>
  </si>
  <si>
    <t xml:space="preserve">     4.4 PASSAGENS  INTERMUNICIPAIS</t>
  </si>
  <si>
    <t xml:space="preserve">     7.2 MATERIAL PEDAGOCICO </t>
  </si>
  <si>
    <t>MODELO 1 - COM MOTORISTA</t>
  </si>
  <si>
    <t>MODELO 2 - SEM MOTORISTA</t>
  </si>
  <si>
    <t xml:space="preserve">LOCAÇÃO DE VEICULO </t>
  </si>
  <si>
    <t>Plano de Saude - MENSAL</t>
  </si>
  <si>
    <t xml:space="preserve">Sub-Total (Sal.+ Encargos+Benefícios) - MENSAL </t>
  </si>
  <si>
    <t>Contribuição Sindical - taxa associativa</t>
  </si>
  <si>
    <t>MEDICAMENTOS E OUTROS</t>
  </si>
  <si>
    <t>11. USO PESSOAL, MEDICAMENTOS E OUTROS</t>
  </si>
  <si>
    <t>10. MATERIAL DE LIMPEZA E DESCARTAVEIS</t>
  </si>
  <si>
    <t>Cadeira de escritório giratória sem braço</t>
  </si>
  <si>
    <t>Mesa redonda escritório para 4 lugares</t>
  </si>
  <si>
    <t xml:space="preserve">PSICOLOGO – 44h </t>
  </si>
  <si>
    <t>ASSISTENTE SOCIAL – 30h</t>
  </si>
  <si>
    <t>PEDAGOGO – 44h</t>
  </si>
  <si>
    <t>MOTORISTA - 44h</t>
  </si>
  <si>
    <t>ESTAGIARIO DE DIREITO – 20h</t>
  </si>
  <si>
    <t>EDUCADOR SOCIAL - 12/36 Diurno</t>
  </si>
  <si>
    <t>EDUCADOR SOCIAL - 12/36 Noturno</t>
  </si>
  <si>
    <t xml:space="preserve">AUXILIAR DE SERVIÇOS GERAIS - 44h </t>
  </si>
  <si>
    <t>ASSISTENTE JURIDICO – 44h</t>
  </si>
  <si>
    <t>QTD</t>
  </si>
  <si>
    <t xml:space="preserve">      3.3 GÁS 45KG (2 UNID) CILINDRO</t>
  </si>
  <si>
    <t>Violão</t>
  </si>
  <si>
    <t>Maquina de coortar cabelo</t>
  </si>
  <si>
    <t>Mesa simples para computador</t>
  </si>
  <si>
    <t>Guarda Roupa - 2 portas/4gav</t>
  </si>
  <si>
    <t>Datashow</t>
  </si>
  <si>
    <t>Servidor</t>
  </si>
  <si>
    <t>Abridor de lata (comum)</t>
  </si>
  <si>
    <t>Açucareiro (médio plástico)</t>
  </si>
  <si>
    <t>Bacia plástica 2L</t>
  </si>
  <si>
    <t>Boleira redonda com tampa (Grande, mesmo tamanho que a forma do pudim)</t>
  </si>
  <si>
    <t>Boleira retangular com tampa 40x30</t>
  </si>
  <si>
    <t>Bomboniere de vidro (VIDRO GROSSO)</t>
  </si>
  <si>
    <t>Caneca esmaltada</t>
  </si>
  <si>
    <t>Coador de café grande</t>
  </si>
  <si>
    <t>Colher de poliuretano grande (resistente até 200 graus) - cabo longo</t>
  </si>
  <si>
    <t>Espátula pequena – silicone</t>
  </si>
  <si>
    <t>Faca de carne - média</t>
  </si>
  <si>
    <t>Faca de carne - grande</t>
  </si>
  <si>
    <t>Faca de pão - grande</t>
  </si>
  <si>
    <t>Forma de gelo - plástico resistente</t>
  </si>
  <si>
    <t>Frigideira antiaderente média - 40 cm - funda</t>
  </si>
  <si>
    <t>Frigideira antiaderente pequena - 20cm</t>
  </si>
  <si>
    <t>Funil médio</t>
  </si>
  <si>
    <t>Garrafão térmico grande com torneira</t>
  </si>
  <si>
    <t>Jarra para suco grande de vidro</t>
  </si>
  <si>
    <t>Jarra para suco grande de plástico</t>
  </si>
  <si>
    <t>Luva térmica par</t>
  </si>
  <si>
    <t>Pá de lixo cabo grande - alumínio</t>
  </si>
  <si>
    <t>Peneira pequena</t>
  </si>
  <si>
    <t>Porta azeite, vinagre e sal (jogo com 3)</t>
  </si>
  <si>
    <t>Porta coador de café grande</t>
  </si>
  <si>
    <t>Prato de refeição</t>
  </si>
  <si>
    <t xml:space="preserve">Ralador </t>
  </si>
  <si>
    <t>Saleiro - plástico resistente</t>
  </si>
  <si>
    <t>Socador de alho - (não pode ser de madeira)</t>
  </si>
  <si>
    <t>Suporte para copo descartável</t>
  </si>
  <si>
    <t>Suporte para papel toalha</t>
  </si>
  <si>
    <t>Suporte para sabonete líquido</t>
  </si>
  <si>
    <t xml:space="preserve">Suporte para sabonete alcool gel </t>
  </si>
  <si>
    <t>Tábua de carne em poliuretano - 30cm</t>
  </si>
  <si>
    <t>Tabuleiro redondo - 40 cm</t>
  </si>
  <si>
    <t xml:space="preserve">Xícara com pires </t>
  </si>
  <si>
    <t>Serviços Licitatorios</t>
  </si>
  <si>
    <t>QUANT. Ano</t>
  </si>
  <si>
    <t>Clipes niquelados nº 2/0 – cx 100 unid</t>
  </si>
  <si>
    <t>Serviço Juridico</t>
  </si>
  <si>
    <t xml:space="preserve">15. UTENSILIOS </t>
  </si>
  <si>
    <t xml:space="preserve">GERENTE </t>
  </si>
  <si>
    <t>ANALISTA ADMINIST E FINANCEIRO</t>
  </si>
  <si>
    <t>AUXILIAR ADMINISTRATIVO - 44h</t>
  </si>
  <si>
    <t>Lanche Externo Integral</t>
  </si>
  <si>
    <t>Lanche Externo Parcial</t>
  </si>
  <si>
    <t>Lanche Familiar</t>
  </si>
  <si>
    <t>Alimentação Complementar 1</t>
  </si>
  <si>
    <t>Alimentação Complementar 2</t>
  </si>
  <si>
    <t>Ventilador 60cm</t>
  </si>
  <si>
    <t>FALTA TIRAR</t>
  </si>
  <si>
    <t>POR CASA</t>
  </si>
  <si>
    <t>Aquisição de livros paradidáticos</t>
  </si>
  <si>
    <t>Aquisição de livros diversos</t>
  </si>
  <si>
    <t>COORDENADOR  - 44h</t>
  </si>
  <si>
    <t>Fogão padrão - 4 bocas</t>
  </si>
  <si>
    <t>Microfone com fio</t>
  </si>
  <si>
    <t>Armário vestiário aço(24 portas)</t>
  </si>
  <si>
    <t>Jaleco - Tecnico</t>
  </si>
  <si>
    <t>Combustível</t>
  </si>
  <si>
    <t>Confecção de Camisa - UNIFORME EMPREGADOS (2 POR CADA)</t>
  </si>
  <si>
    <t>Ponto eletrônico</t>
  </si>
  <si>
    <t>Assesoria Contábil</t>
  </si>
  <si>
    <t>Auditória Externa</t>
  </si>
  <si>
    <t>Exame admissional, periodico, demissional</t>
  </si>
  <si>
    <t>Rack Televisão</t>
  </si>
  <si>
    <t>Plano de Saúde</t>
  </si>
  <si>
    <t>EDUCADOR SOCIAL - Diarista</t>
  </si>
  <si>
    <t>Emassamento de paredes e forros, com duas demãos de massa à base de PVA, marcas de referência Suvinil, Coral ou Metalatex</t>
  </si>
  <si>
    <t>Pintura com tinta látex PVA, marcas de referência Suvinil, Coral ou Metalatex, inclusive selador, em paredes e forros, a duas demãos</t>
  </si>
  <si>
    <t>Cobertura nova de telhas onduladas de fibrocimento 6.0mm, inclusive cumeeiras e acessórios de fixação</t>
  </si>
  <si>
    <t>Alvenaria de blocos de concreto 9x19x39cm</t>
  </si>
  <si>
    <t>Hidráulica (Revisões e reparos em torneiras e registros, caixas de descarga, torneiras de bóia)</t>
  </si>
  <si>
    <t>Elétrica (Revisões e repareos de Interruptores, tomadas, rede eletrica em geral)</t>
  </si>
  <si>
    <t>Apontador c/ depósito - caixa: 24 unid.</t>
  </si>
  <si>
    <t>Borracha branca - capa de plástico - cx 20 unid.</t>
  </si>
  <si>
    <t>Caixa de arquivo morto em polionda – 50 unid</t>
  </si>
  <si>
    <t>Cartucho – colorido</t>
  </si>
  <si>
    <t>Elástico látex amarelo pct 100 g nº 18</t>
  </si>
  <si>
    <t>Fita adesiva transparente 19mm x 50m – cx 20 unid.</t>
  </si>
  <si>
    <t>Fita adesiva larga 45mm x 40m – pct 4 unid.</t>
  </si>
  <si>
    <t>Fita crepe 18mm x 50m – pct 06 unid.</t>
  </si>
  <si>
    <t>Livro Ata com 200 folhas</t>
  </si>
  <si>
    <t>Lápis de cor c/06 unidades</t>
  </si>
  <si>
    <t xml:space="preserve">Extrator de grampo 12 unid </t>
  </si>
  <si>
    <t>Cola quente em bastão – 50g  - c/ 12 unid</t>
  </si>
  <si>
    <t>Apito + Corda</t>
  </si>
  <si>
    <t>BLC</t>
  </si>
  <si>
    <t>Papel Flipchart - 50 fls.</t>
  </si>
  <si>
    <t>Fitilho - Cores variadas 50 m cx 10 unid</t>
  </si>
  <si>
    <t>EVA - cores diversas 600mmx400mm cx 10 unid</t>
  </si>
  <si>
    <t>Papel de seda - cores variadas – 100fls</t>
  </si>
  <si>
    <t>Papel Micro-ondulado – 10 fls</t>
  </si>
  <si>
    <t>Pincel para pintura em tela nº 2 – 3 unid</t>
  </si>
  <si>
    <t xml:space="preserve"> VALOR UNITÁRIO</t>
  </si>
  <si>
    <t>Caixa MDF - 15x15x07cm</t>
  </si>
  <si>
    <t>Caixa MDF - 20x15x07cm</t>
  </si>
  <si>
    <t>Caixa MDF - 33x19x10</t>
  </si>
  <si>
    <t>Álcool em Gel, 500 gr</t>
  </si>
  <si>
    <t>Balde plástico – 10L</t>
  </si>
  <si>
    <t>Detergente líquido – 5L</t>
  </si>
  <si>
    <t>Algodão 100 gr</t>
  </si>
  <si>
    <t>Fio dental 100m</t>
  </si>
  <si>
    <t>Palito de dente - cx 200 unid</t>
  </si>
  <si>
    <t>Protetor Solar, FPS 60 (equipe externa)</t>
  </si>
  <si>
    <t>Repelente - 200 ml</t>
  </si>
  <si>
    <t>Soro fisiológico - 500ml</t>
  </si>
  <si>
    <t>Spray Antisséptico - 30 ml</t>
  </si>
  <si>
    <t>Talco antisséptico - 200 gr</t>
  </si>
  <si>
    <t xml:space="preserve">Agua boricada </t>
  </si>
  <si>
    <t>Agua oxigenada 10 vl - 1L</t>
  </si>
  <si>
    <t>Remédio - tylenol (cartela c/ 20)</t>
  </si>
  <si>
    <t>Luva cirúrgica - cx.c/100 unid -  nº 7,5</t>
  </si>
  <si>
    <t>Assadeira Alumínio (Tabuleiro)  40x30 profunda - INOX</t>
  </si>
  <si>
    <t>Bacia plástica 7L</t>
  </si>
  <si>
    <t>Bandeja plástica 275mm x 400mm</t>
  </si>
  <si>
    <t>Bisnagas de Plástico ( 2 unid catchup e maionese)</t>
  </si>
  <si>
    <t>Colher de alimentação (de sopa) - Inox - 12pç</t>
  </si>
  <si>
    <t>Colher grande - servir - Inox</t>
  </si>
  <si>
    <t>Concha p/ feijão média - Inox</t>
  </si>
  <si>
    <t>Copo de vidro - cx 06 unid</t>
  </si>
  <si>
    <t>Escorredor de prato - plástico forte - Inox</t>
  </si>
  <si>
    <t>Escumadeira grande - cabo longo - Inox</t>
  </si>
  <si>
    <t>Faca para refeição  -  - Inox - 12pç</t>
  </si>
  <si>
    <t>Forma de pizza - 40 cm</t>
  </si>
  <si>
    <t>Tabuleiro de Assar - Retangular</t>
  </si>
  <si>
    <t>Garfo de refeição - Inox - 12pç</t>
  </si>
  <si>
    <t>Garrafa de café ( Para café - chá - leite ) - 1L</t>
  </si>
  <si>
    <t xml:space="preserve">Panela de pressão - 20 lts </t>
  </si>
  <si>
    <t>Panela grande - média - Inox</t>
  </si>
  <si>
    <t>Panela grande - pequena - Inox</t>
  </si>
  <si>
    <t>Pegador de salada - Inox</t>
  </si>
  <si>
    <t>Peneira grande - Inox</t>
  </si>
  <si>
    <t>Porta mantimentos - Plástico - P/M/G)</t>
  </si>
  <si>
    <t>Colcha de Piquet - Solteiro - 2,20m x 1,50m</t>
  </si>
  <si>
    <t>Fronha - 100% algodão</t>
  </si>
  <si>
    <t>Lençol solteiro com elástico - 180 fios</t>
  </si>
  <si>
    <t>Toalha de banho -Felpuda - 100% algodão</t>
  </si>
  <si>
    <t xml:space="preserve">Confecção de carimbo - Automático </t>
  </si>
  <si>
    <t>Fornecimento e instalação de porta divisória - m² (cobradiça/fechadura)</t>
  </si>
  <si>
    <t xml:space="preserve">Serviço de fornecimento e instalação de divisória 80x210 - m² </t>
  </si>
  <si>
    <t>Serviço de instalação/fornecimento de persiana m² - Vertical</t>
  </si>
  <si>
    <t>Serviço de revelação de foto - 3x4 (8 fotos)</t>
  </si>
  <si>
    <t>Serviço Instalação de grade - m²</t>
  </si>
  <si>
    <t>Forno de Microondas 27 Lt</t>
  </si>
  <si>
    <t>Ar Condicionado 9.000 btus</t>
  </si>
  <si>
    <t>Câmera Fotográfica Digital – 20,1MP – 32X ZOOM</t>
  </si>
  <si>
    <t>Máquina de lavar e secar roupa - 16 kg</t>
  </si>
  <si>
    <t xml:space="preserve">Televisor 42” </t>
  </si>
  <si>
    <t>Suporte para TV</t>
  </si>
  <si>
    <t>Antena digital</t>
  </si>
  <si>
    <t>Freezer - Horizontal 220 Lt</t>
  </si>
  <si>
    <t>Refrigerador – 427 Lt</t>
  </si>
  <si>
    <t>Liquidificador - 400w</t>
  </si>
  <si>
    <t>Caixa de Som Amplificada e Radio e Microfone</t>
  </si>
  <si>
    <t>Roteador wireless</t>
  </si>
  <si>
    <t>CONSIDERAÇÕES:</t>
  </si>
  <si>
    <t>Férias + 1/3</t>
  </si>
  <si>
    <t>Custo mensal</t>
  </si>
  <si>
    <t>Custo Anual</t>
  </si>
  <si>
    <t>Jogo de estofado (3/2 lugares) tecido</t>
  </si>
  <si>
    <t>Contribuição Sindical Patronal: R$ 100,00 x 1 (taxa Unica)</t>
  </si>
  <si>
    <t xml:space="preserve">Almoço </t>
  </si>
  <si>
    <t>Jantar</t>
  </si>
  <si>
    <t>ANEXO XVII – TABELAS REFERENCIAIS DE COMPOSIÇÃO DE CUSTO</t>
  </si>
  <si>
    <t>Adicional Noturno – CCV (25%)</t>
  </si>
  <si>
    <t>Seguro de Vida: (Valor Unitário)</t>
  </si>
  <si>
    <t xml:space="preserve">Adesão Odontologica: </t>
  </si>
  <si>
    <t>Vale Alimentação/Refeição</t>
  </si>
  <si>
    <t xml:space="preserve">PREVISÃO DE CUSTOS COM SALÁRIOS, ENCARGOS SOCIAIS E BENEFÍCIOS  </t>
  </si>
  <si>
    <t>FGTS s/ Aviso Prévio</t>
  </si>
  <si>
    <t>PIS s/ 13º salário</t>
  </si>
  <si>
    <t>Outros (Especificar)</t>
  </si>
  <si>
    <t>INSS Patronal</t>
  </si>
  <si>
    <t>Total de Custos              (12 meses)</t>
  </si>
  <si>
    <t>TOTAL DA FOLHA ANUAL</t>
  </si>
  <si>
    <t>TOTAL ANUAL</t>
  </si>
  <si>
    <t>Total Anual</t>
  </si>
  <si>
    <t>Total Para 3 Casas</t>
  </si>
  <si>
    <t>QUANTIDADE  ANUAL</t>
  </si>
  <si>
    <t>CUSTO TOTAL ANUAL (R$)</t>
  </si>
  <si>
    <r>
      <t xml:space="preserve">     2.2 IPTU</t>
    </r>
    <r>
      <rPr>
        <b/>
        <sz val="10"/>
        <color indexed="8"/>
        <rFont val="Arial Narrow"/>
        <family val="2"/>
      </rPr>
      <t xml:space="preserve"> (COTA ÚNICA)</t>
    </r>
  </si>
  <si>
    <r>
      <t xml:space="preserve">     2.3 SEGURO  </t>
    </r>
    <r>
      <rPr>
        <b/>
        <sz val="10"/>
        <color indexed="8"/>
        <rFont val="Arial Narrow"/>
        <family val="2"/>
      </rPr>
      <t>(COTA ÚNICA)</t>
    </r>
  </si>
  <si>
    <t>VALOR</t>
  </si>
  <si>
    <t>IPTU (COTA ÚNICA) - TOTAL PARA 3 CASAS</t>
  </si>
  <si>
    <t>SEGURO  (COTA ÚNICA)  - TOTAL PARA 3 CASAS</t>
  </si>
  <si>
    <t>ALUGUEL MENSAL (POR CASA)</t>
  </si>
  <si>
    <t>CONDOMINIO MENSAL</t>
  </si>
  <si>
    <t xml:space="preserve">     4.1 VALE SOCIAL</t>
  </si>
  <si>
    <t>DESPESAS FIXAS</t>
  </si>
  <si>
    <t>MEDIDA</t>
  </si>
  <si>
    <r>
      <t>VEÍCULO DE PASSEIO:</t>
    </r>
    <r>
      <rPr>
        <sz val="10"/>
        <color indexed="8"/>
        <rFont val="Arial Narrow"/>
        <family val="2"/>
      </rPr>
      <t xml:space="preserve">                                                                                               
* Modelo do veículo: o modelo de fabricação mais recente existente na data de assinatura do contrato;
* Cor: branca;
*Combustível: gasolina e álcool;
*</t>
    </r>
    <r>
      <rPr>
        <b/>
        <sz val="10"/>
        <color indexed="8"/>
        <rFont val="Arial Narrow"/>
        <family val="2"/>
      </rPr>
      <t xml:space="preserve"> Capacidade de transporte: 05 (cinco) passageiros, incluindo o motorista;</t>
    </r>
    <r>
      <rPr>
        <sz val="10"/>
        <color indexed="8"/>
        <rFont val="Arial Narrow"/>
        <family val="2"/>
      </rPr>
      <t xml:space="preserve">
* Número de portas (com travas elétricas): 04 (quatro);
* Vidros elétricos nas 2 (duas) portas dianteiras;
* Película de proteção solar G35 com chancela;
*05 (cinco) marchas à frente e 01 (uma) à ré;
* Freios: a disco com ABS;
* Air bag Duplo;
* Pneus: radiais, inclusive o estepe;
*Potência mínima: 67 CV;
*Máxima de 99 CV;
*Direção hidráulica;
* Espelhos retrovisores internos e externos com controle interno;
* Rádio AM / FM com CD player
* Grade protetora do motor e cárter;
* Acessórios obrigatórios (cintos de segurança três pontas, tapetes, extintor, estepe, chave de roda, macaco e triângulo modelo standard);
*Ar condicionado;
*Km rodados: máximo de 5.000 km;
*Quilometragem livre e seguro total (sem qualquer franquia para pagamento pelo Estado, inclusive para casos de acidentes e roubo).
</t>
    </r>
  </si>
  <si>
    <r>
      <t>VEÍCULO DE TRANSPORTE DE PASSAGEIRO:</t>
    </r>
    <r>
      <rPr>
        <sz val="10"/>
        <color indexed="8"/>
        <rFont val="Arial Narrow"/>
        <family val="2"/>
      </rPr>
      <t xml:space="preserve">                                                                                               
*Modelo do veículo: o modelo de fabricação mais recente existente na data de assinatura do contrato;
* Cor: branca;
* Combustível: gasolina e etanol;
</t>
    </r>
    <r>
      <rPr>
        <b/>
        <sz val="10"/>
        <color indexed="8"/>
        <rFont val="Arial Narrow"/>
        <family val="2"/>
      </rPr>
      <t>* Capacidade de transporte: de 07 passageiros, incluindo o motorista.</t>
    </r>
    <r>
      <rPr>
        <sz val="10"/>
        <color indexed="8"/>
        <rFont val="Arial Narrow"/>
        <family val="2"/>
      </rPr>
      <t xml:space="preserve">
* Película de proteção solar G35 com chancela;
* Potência mínima: 85 CV;
* Máxima de 135 CV
* Freios: a disco com ABS;
* Air bag Duplo;
* Ar condicionado;
* Portas laterais traseiras deslizantes
* Pneus: radiais, inclusive o estepe;
* Espelhos retrovisores internos e externos;
* Rádio AM / FM com CD player;
* Grade protetora do motor e cárter
* Acessórios obrigatórios (cintos de segurança, tapetes, extintor, estepe, chave de roda, macaco e triângulo modelo standard);
* Km rodados: máximo de 5.000 km;
* Quilometragem livre e seguro total (sem qualquer franquia para pagamento pelo Estado, inclusive para casos de acidentes e roubo).</t>
    </r>
  </si>
  <si>
    <t xml:space="preserve">     7.1 LIVROS DIDATICOS</t>
  </si>
  <si>
    <t>AGUA</t>
  </si>
  <si>
    <t>LUZ</t>
  </si>
  <si>
    <t>GÁS 45KG (2 UNID) CILINDRO</t>
  </si>
  <si>
    <t>TELEFONE</t>
  </si>
  <si>
    <t>INTERNET</t>
  </si>
  <si>
    <t>TELEFONIA MOVEL</t>
  </si>
  <si>
    <t xml:space="preserve">VALOR MENSAL POR CASA </t>
  </si>
  <si>
    <t>VALOR ANUAL PARA 3 CASAS</t>
  </si>
  <si>
    <t>Valor Anual</t>
  </si>
  <si>
    <t>Aluguel Anual Para 3 Casas</t>
  </si>
  <si>
    <t>Condomínio Anual para 3 Casas</t>
  </si>
  <si>
    <t>IPTU POR CASA (COTA ÚNICA)</t>
  </si>
  <si>
    <t>SEGURO POR CASA  (COTA ÚNICA)</t>
  </si>
  <si>
    <t>QUANTIDADE MENSAL</t>
  </si>
  <si>
    <t>PASSAGENS URBANAS E INTERMUNICIPAIS - (PREVISÃO PARA 3 CASAS)</t>
  </si>
  <si>
    <t>ALIMENTAÇÃO - (PREVISÃO PARA 3 CASAS)</t>
  </si>
  <si>
    <t>MANUTENÇÃO E CONSERVAÇÃO PREDIAL (PREVISÃO PARA 3 CASAS)</t>
  </si>
  <si>
    <t xml:space="preserve">Material de Consumo - Livros Didáticos </t>
  </si>
  <si>
    <t>Material Pedagógico - (PREVISÃO PARA 3 CASAS)</t>
  </si>
  <si>
    <t>Material de Oficina - (PREVISÃO PARA 3 CASAS)</t>
  </si>
  <si>
    <t>Material de Expediente - (PREVISÃO PARA 3 CASAS)</t>
  </si>
  <si>
    <t>MATERIAL DE LIMPEZA E DESCARTAVEIS - (PREVISÃO PARA 3 CASAS)</t>
  </si>
  <si>
    <t>Uso Pessoal, Medicamentos e Outros - (PREVISÃO PARA 3 CASAS)</t>
  </si>
  <si>
    <t>SERVIÇO DE TERCEIROS - PESSOA JURIDICA - (PREVISÃO PARA 3 CASAS)</t>
  </si>
  <si>
    <t>Material de Consumo - Cama, Mesa e Banho - (PREVISÃO PARA 3 CASAS)</t>
  </si>
  <si>
    <t>Material de Consumo - Utensílios e Acessórios - (PREVISÃO PARA 3 CASAS)</t>
  </si>
  <si>
    <t>Material Permanente - (PREVISÃO PARA 3 CASAS)</t>
  </si>
  <si>
    <r>
      <rPr>
        <b/>
        <sz val="11"/>
        <color indexed="8"/>
        <rFont val="Arial Narrow"/>
        <family val="2"/>
      </rPr>
      <t xml:space="preserve">CONSIDERAÇÕES: </t>
    </r>
    <r>
      <rPr>
        <sz val="11"/>
        <color indexed="8"/>
        <rFont val="Arial Narrow"/>
        <family val="2"/>
      </rPr>
      <t xml:space="preserve">
</t>
    </r>
  </si>
  <si>
    <t>3 CASAS</t>
  </si>
  <si>
    <t>ALUGUEL, IPTU E SEGURO</t>
  </si>
  <si>
    <t>TOTAL ANUAL (PARA 3 CASAS)</t>
  </si>
  <si>
    <t>TOTAL MENSAL</t>
  </si>
  <si>
    <t xml:space="preserve">TOTAL ANUAL </t>
  </si>
  <si>
    <t>TOTAL  (1 VEÍCULO)</t>
  </si>
  <si>
    <t>TOTAL  (2 VEÍCULOS)</t>
  </si>
  <si>
    <t>TOTAL ANUAL (3 CASAS)</t>
  </si>
  <si>
    <t xml:space="preserve">VALE SOCIAL </t>
  </si>
  <si>
    <t xml:space="preserve">PASSAGENS INTERMUNICIPAIS (45 adolescentes) </t>
  </si>
  <si>
    <r>
      <t>QUANT.</t>
    </r>
    <r>
      <rPr>
        <b/>
        <sz val="10"/>
        <color indexed="10"/>
        <rFont val="Arial Narrow"/>
        <family val="2"/>
      </rPr>
      <t xml:space="preserve"> </t>
    </r>
    <r>
      <rPr>
        <b/>
        <sz val="10"/>
        <rFont val="Arial Narrow"/>
        <family val="2"/>
      </rPr>
      <t>ANUAL (LITROS)</t>
    </r>
  </si>
  <si>
    <t>Vasilhame de plástico c/ tampa pequeno - retangular ( 5 litros)</t>
  </si>
  <si>
    <t>MICROCOMPUTADOR - 23" - com Office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</si>
</sst>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dd/mm/yy"/>
    <numFmt numFmtId="166" formatCode="[$R$-416]\ #,##0.00;[Red]\-[$R$-416]\ #,##0.00"/>
    <numFmt numFmtId="167" formatCode="_-* #,##0.00_-;\-* #,##0.00_-;_-* \-??_-;_-@_-"/>
    <numFmt numFmtId="168" formatCode="mm/yy"/>
    <numFmt numFmtId="169" formatCode="mmm/yyyy"/>
    <numFmt numFmtId="170" formatCode="[$R$-416]\ #,##0.00;\-[$R$-416]\ #,##0.00"/>
    <numFmt numFmtId="171" formatCode="_-&quot;R$ &quot;* #,##0.00_-;&quot;-R$ &quot;* #,##0.00_-;_-&quot;R$ &quot;* \-??_-;_-@_-"/>
    <numFmt numFmtId="172" formatCode="&quot;R$ &quot;#,##0.00;[Red]&quot;-R$ &quot;#,##0.00"/>
    <numFmt numFmtId="173" formatCode="0.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[$-416]dddd\,\ d&quot; de &quot;mmmm&quot; de &quot;yyyy"/>
    <numFmt numFmtId="179" formatCode="&quot;R$&quot;\ #,##0.00"/>
    <numFmt numFmtId="180" formatCode="#,##0.00;[Red]#,##0.00"/>
    <numFmt numFmtId="181" formatCode="&quot;R$&quot;\ #,##0.000"/>
    <numFmt numFmtId="182" formatCode="&quot;R$ &quot;#,##0;&quot;-R$ &quot;#,##0"/>
    <numFmt numFmtId="183" formatCode="#,##0.0"/>
    <numFmt numFmtId="184" formatCode="0.000%"/>
    <numFmt numFmtId="185" formatCode="0.0%"/>
    <numFmt numFmtId="186" formatCode="_-* #,##0.0_-;\-* #,##0.0_-;_-* &quot;-&quot;??_-;_-@_-"/>
    <numFmt numFmtId="187" formatCode="_-* #,##0_-;\-* #,##0_-;_-* &quot;-&quot;??_-;_-@_-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i/>
      <sz val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color indexed="8"/>
      <name val="Arial Narrow"/>
      <family val="2"/>
    </font>
    <font>
      <b/>
      <i/>
      <sz val="10"/>
      <color indexed="8"/>
      <name val="Arial Narrow"/>
      <family val="2"/>
    </font>
    <font>
      <sz val="8"/>
      <name val="Arial Narrow"/>
      <family val="2"/>
    </font>
    <font>
      <b/>
      <sz val="10"/>
      <color indexed="10"/>
      <name val="Arial Narrow"/>
      <family val="2"/>
    </font>
    <font>
      <u val="single"/>
      <sz val="11"/>
      <color indexed="20"/>
      <name val="Calibri"/>
      <family val="2"/>
    </font>
    <font>
      <sz val="11"/>
      <color indexed="10"/>
      <name val="Arial Narrow"/>
      <family val="2"/>
    </font>
    <font>
      <b/>
      <sz val="10"/>
      <color indexed="9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sz val="11"/>
      <color rgb="FFFF0000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EBEDF1"/>
        <bgColor indexed="64"/>
      </patternFill>
    </fill>
    <fill>
      <patternFill patternType="solid">
        <fgColor rgb="FFEBEDF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BEDF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9" fillId="22" borderId="0" applyNumberFormat="0" applyBorder="0" applyAlignment="0" applyProtection="0"/>
    <xf numFmtId="0" fontId="44" fillId="0" borderId="0">
      <alignment/>
      <protection/>
    </xf>
    <xf numFmtId="0" fontId="0" fillId="23" borderId="4" applyNumberForma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167" fontId="1" fillId="0" borderId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19" fillId="0" borderId="0" xfId="0" applyFont="1" applyAlignment="1">
      <alignment vertical="top" wrapText="1"/>
    </xf>
    <xf numFmtId="43" fontId="25" fillId="0" borderId="10" xfId="68" applyNumberFormat="1" applyFont="1" applyFill="1" applyBorder="1" applyAlignment="1" applyProtection="1">
      <alignment/>
      <protection/>
    </xf>
    <xf numFmtId="43" fontId="24" fillId="0" borderId="10" xfId="68" applyNumberFormat="1" applyFont="1" applyFill="1" applyBorder="1" applyAlignment="1" applyProtection="1">
      <alignment/>
      <protection/>
    </xf>
    <xf numFmtId="8" fontId="34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44" fontId="19" fillId="0" borderId="0" xfId="0" applyNumberFormat="1" applyFont="1" applyAlignment="1">
      <alignment/>
    </xf>
    <xf numFmtId="0" fontId="19" fillId="24" borderId="0" xfId="0" applyFont="1" applyFill="1" applyAlignment="1">
      <alignment horizontal="right"/>
    </xf>
    <xf numFmtId="44" fontId="46" fillId="24" borderId="0" xfId="0" applyNumberFormat="1" applyFont="1" applyFill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44" applyFont="1">
      <alignment/>
      <protection/>
    </xf>
    <xf numFmtId="8" fontId="34" fillId="0" borderId="0" xfId="44" applyNumberFormat="1" applyFont="1" applyBorder="1" applyAlignment="1">
      <alignment horizontal="right"/>
      <protection/>
    </xf>
    <xf numFmtId="43" fontId="34" fillId="0" borderId="0" xfId="0" applyNumberFormat="1" applyFont="1" applyAlignment="1">
      <alignment horizontal="right"/>
    </xf>
    <xf numFmtId="0" fontId="19" fillId="0" borderId="0" xfId="0" applyFont="1" applyAlignment="1" applyProtection="1">
      <alignment/>
      <protection locked="0"/>
    </xf>
    <xf numFmtId="0" fontId="22" fillId="25" borderId="0" xfId="0" applyFont="1" applyFill="1" applyAlignment="1" applyProtection="1">
      <alignment wrapText="1"/>
      <protection/>
    </xf>
    <xf numFmtId="43" fontId="22" fillId="25" borderId="0" xfId="0" applyNumberFormat="1" applyFont="1" applyFill="1" applyAlignment="1" applyProtection="1">
      <alignment wrapText="1"/>
      <protection/>
    </xf>
    <xf numFmtId="0" fontId="23" fillId="0" borderId="0" xfId="0" applyFont="1" applyAlignment="1" applyProtection="1">
      <alignment wrapText="1"/>
      <protection/>
    </xf>
    <xf numFmtId="43" fontId="23" fillId="0" borderId="0" xfId="0" applyNumberFormat="1" applyFont="1" applyAlignment="1" applyProtection="1">
      <alignment wrapText="1"/>
      <protection/>
    </xf>
    <xf numFmtId="0" fontId="22" fillId="25" borderId="0" xfId="0" applyFont="1" applyFill="1" applyAlignment="1" applyProtection="1">
      <alignment horizontal="left" wrapText="1"/>
      <protection/>
    </xf>
    <xf numFmtId="43" fontId="23" fillId="0" borderId="0" xfId="0" applyNumberFormat="1" applyFont="1" applyBorder="1" applyAlignment="1" applyProtection="1">
      <alignment vertical="center" wrapText="1"/>
      <protection/>
    </xf>
    <xf numFmtId="165" fontId="22" fillId="25" borderId="0" xfId="0" applyNumberFormat="1" applyFont="1" applyFill="1" applyAlignment="1" applyProtection="1">
      <alignment wrapText="1"/>
      <protection/>
    </xf>
    <xf numFmtId="0" fontId="23" fillId="0" borderId="0" xfId="0" applyFont="1" applyFill="1" applyAlignment="1" applyProtection="1">
      <alignment wrapText="1"/>
      <protection/>
    </xf>
    <xf numFmtId="43" fontId="22" fillId="0" borderId="0" xfId="0" applyNumberFormat="1" applyFont="1" applyFill="1" applyAlignment="1" applyProtection="1">
      <alignment wrapText="1"/>
      <protection/>
    </xf>
    <xf numFmtId="0" fontId="22" fillId="16" borderId="0" xfId="0" applyFont="1" applyFill="1" applyAlignment="1" applyProtection="1">
      <alignment wrapText="1"/>
      <protection/>
    </xf>
    <xf numFmtId="43" fontId="22" fillId="16" borderId="0" xfId="0" applyNumberFormat="1" applyFont="1" applyFill="1" applyAlignment="1" applyProtection="1">
      <alignment wrapText="1"/>
      <protection/>
    </xf>
    <xf numFmtId="0" fontId="22" fillId="0" borderId="0" xfId="0" applyFont="1" applyAlignment="1" applyProtection="1">
      <alignment horizontal="right" wrapText="1"/>
      <protection/>
    </xf>
    <xf numFmtId="187" fontId="25" fillId="0" borderId="10" xfId="0" applyNumberFormat="1" applyFont="1" applyBorder="1" applyAlignment="1" applyProtection="1">
      <alignment/>
      <protection locked="0"/>
    </xf>
    <xf numFmtId="43" fontId="23" fillId="26" borderId="10" xfId="0" applyNumberFormat="1" applyFont="1" applyFill="1" applyBorder="1" applyAlignment="1" applyProtection="1">
      <alignment horizontal="center"/>
      <protection locked="0"/>
    </xf>
    <xf numFmtId="43" fontId="25" fillId="0" borderId="10" xfId="68" applyNumberFormat="1" applyFont="1" applyFill="1" applyBorder="1" applyAlignment="1" applyProtection="1">
      <alignment/>
      <protection locked="0"/>
    </xf>
    <xf numFmtId="187" fontId="25" fillId="0" borderId="10" xfId="0" applyNumberFormat="1" applyFont="1" applyFill="1" applyBorder="1" applyAlignment="1" applyProtection="1">
      <alignment/>
      <protection locked="0"/>
    </xf>
    <xf numFmtId="43" fontId="25" fillId="27" borderId="10" xfId="68" applyNumberFormat="1" applyFont="1" applyFill="1" applyBorder="1" applyAlignment="1" applyProtection="1">
      <alignment/>
      <protection locked="0"/>
    </xf>
    <xf numFmtId="43" fontId="25" fillId="28" borderId="10" xfId="68" applyNumberFormat="1" applyFont="1" applyFill="1" applyBorder="1" applyAlignment="1" applyProtection="1">
      <alignment/>
      <protection locked="0"/>
    </xf>
    <xf numFmtId="43" fontId="24" fillId="16" borderId="10" xfId="0" applyNumberFormat="1" applyFont="1" applyFill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8" fontId="34" fillId="0" borderId="0" xfId="0" applyNumberFormat="1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4" fillId="27" borderId="10" xfId="0" applyFont="1" applyFill="1" applyBorder="1" applyAlignment="1" applyProtection="1">
      <alignment horizontal="center"/>
      <protection locked="0"/>
    </xf>
    <xf numFmtId="179" fontId="23" fillId="26" borderId="10" xfId="0" applyNumberFormat="1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4" fillId="29" borderId="10" xfId="0" applyFont="1" applyFill="1" applyBorder="1" applyAlignment="1" applyProtection="1">
      <alignment horizontal="center" vertical="center" wrapText="1"/>
      <protection locked="0"/>
    </xf>
    <xf numFmtId="0" fontId="24" fillId="30" borderId="10" xfId="0" applyFont="1" applyFill="1" applyBorder="1" applyAlignment="1" applyProtection="1">
      <alignment horizontal="center" vertical="center" wrapText="1"/>
      <protection locked="0"/>
    </xf>
    <xf numFmtId="0" fontId="24" fillId="30" borderId="10" xfId="0" applyFont="1" applyFill="1" applyBorder="1" applyAlignment="1" applyProtection="1">
      <alignment vertical="center" wrapText="1"/>
      <protection locked="0"/>
    </xf>
    <xf numFmtId="49" fontId="25" fillId="0" borderId="10" xfId="0" applyNumberFormat="1" applyFont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left"/>
      <protection locked="0"/>
    </xf>
    <xf numFmtId="0" fontId="25" fillId="0" borderId="10" xfId="0" applyFont="1" applyBorder="1" applyAlignment="1" applyProtection="1">
      <alignment horizontal="left"/>
      <protection locked="0"/>
    </xf>
    <xf numFmtId="0" fontId="28" fillId="0" borderId="0" xfId="0" applyFont="1" applyFill="1" applyAlignment="1" applyProtection="1">
      <alignment/>
      <protection locked="0"/>
    </xf>
    <xf numFmtId="0" fontId="25" fillId="0" borderId="10" xfId="0" applyFont="1" applyFill="1" applyBorder="1" applyAlignment="1" applyProtection="1">
      <alignment horizontal="left"/>
      <protection locked="0"/>
    </xf>
    <xf numFmtId="0" fontId="25" fillId="16" borderId="10" xfId="0" applyFont="1" applyFill="1" applyBorder="1" applyAlignment="1" applyProtection="1">
      <alignment/>
      <protection locked="0"/>
    </xf>
    <xf numFmtId="0" fontId="24" fillId="16" borderId="10" xfId="0" applyFont="1" applyFill="1" applyBorder="1" applyAlignment="1" applyProtection="1">
      <alignment/>
      <protection locked="0"/>
    </xf>
    <xf numFmtId="187" fontId="24" fillId="16" borderId="10" xfId="0" applyNumberFormat="1" applyFont="1" applyFill="1" applyBorder="1" applyAlignment="1" applyProtection="1">
      <alignment/>
      <protection locked="0"/>
    </xf>
    <xf numFmtId="0" fontId="30" fillId="26" borderId="11" xfId="52" applyFont="1" applyFill="1" applyBorder="1" applyProtection="1">
      <alignment/>
      <protection locked="0"/>
    </xf>
    <xf numFmtId="179" fontId="29" fillId="26" borderId="11" xfId="52" applyNumberFormat="1" applyFont="1" applyFill="1" applyBorder="1" applyProtection="1">
      <alignment/>
      <protection locked="0"/>
    </xf>
    <xf numFmtId="179" fontId="29" fillId="26" borderId="12" xfId="52" applyNumberFormat="1" applyFont="1" applyFill="1" applyBorder="1" applyProtection="1">
      <alignment/>
      <protection locked="0"/>
    </xf>
    <xf numFmtId="0" fontId="25" fillId="26" borderId="0" xfId="0" applyFont="1" applyFill="1" applyAlignment="1" applyProtection="1">
      <alignment/>
      <protection locked="0"/>
    </xf>
    <xf numFmtId="0" fontId="23" fillId="26" borderId="0" xfId="0" applyFont="1" applyFill="1" applyAlignment="1" applyProtection="1">
      <alignment/>
      <protection locked="0"/>
    </xf>
    <xf numFmtId="0" fontId="29" fillId="26" borderId="11" xfId="0" applyFont="1" applyFill="1" applyBorder="1" applyAlignment="1" applyProtection="1">
      <alignment/>
      <protection locked="0"/>
    </xf>
    <xf numFmtId="179" fontId="29" fillId="26" borderId="11" xfId="52" applyNumberFormat="1" applyFont="1" applyFill="1" applyBorder="1" applyAlignment="1" applyProtection="1">
      <alignment horizontal="center"/>
      <protection locked="0"/>
    </xf>
    <xf numFmtId="179" fontId="31" fillId="26" borderId="11" xfId="52" applyNumberFormat="1" applyFont="1" applyFill="1" applyBorder="1" applyProtection="1">
      <alignment/>
      <protection locked="0"/>
    </xf>
    <xf numFmtId="179" fontId="32" fillId="26" borderId="11" xfId="52" applyNumberFormat="1" applyFont="1" applyFill="1" applyBorder="1" applyAlignment="1" applyProtection="1">
      <alignment horizontal="center"/>
      <protection locked="0"/>
    </xf>
    <xf numFmtId="0" fontId="32" fillId="26" borderId="11" xfId="52" applyFont="1" applyFill="1" applyBorder="1" applyAlignment="1" applyProtection="1">
      <alignment/>
      <protection locked="0"/>
    </xf>
    <xf numFmtId="0" fontId="33" fillId="26" borderId="11" xfId="52" applyFont="1" applyFill="1" applyBorder="1" applyAlignment="1" applyProtection="1">
      <alignment horizontal="left"/>
      <protection locked="0"/>
    </xf>
    <xf numFmtId="43" fontId="33" fillId="26" borderId="11" xfId="71" applyFont="1" applyFill="1" applyBorder="1" applyAlignment="1" applyProtection="1">
      <alignment/>
      <protection locked="0"/>
    </xf>
    <xf numFmtId="179" fontId="32" fillId="26" borderId="13" xfId="52" applyNumberFormat="1" applyFont="1" applyFill="1" applyBorder="1" applyAlignment="1" applyProtection="1">
      <alignment horizontal="center"/>
      <protection locked="0"/>
    </xf>
    <xf numFmtId="179" fontId="31" fillId="26" borderId="13" xfId="52" applyNumberFormat="1" applyFont="1" applyFill="1" applyBorder="1" applyProtection="1">
      <alignment/>
      <protection locked="0"/>
    </xf>
    <xf numFmtId="0" fontId="32" fillId="26" borderId="13" xfId="52" applyFont="1" applyFill="1" applyBorder="1" applyAlignment="1" applyProtection="1">
      <alignment/>
      <protection locked="0"/>
    </xf>
    <xf numFmtId="0" fontId="33" fillId="26" borderId="13" xfId="52" applyFont="1" applyFill="1" applyBorder="1" applyAlignment="1" applyProtection="1">
      <alignment horizontal="left"/>
      <protection locked="0"/>
    </xf>
    <xf numFmtId="43" fontId="33" fillId="26" borderId="13" xfId="71" applyFont="1" applyFill="1" applyBorder="1" applyAlignment="1" applyProtection="1">
      <alignment/>
      <protection locked="0"/>
    </xf>
    <xf numFmtId="9" fontId="32" fillId="26" borderId="13" xfId="52" applyNumberFormat="1" applyFont="1" applyFill="1" applyBorder="1" applyAlignment="1" applyProtection="1">
      <alignment horizontal="center"/>
      <protection locked="0"/>
    </xf>
    <xf numFmtId="4" fontId="24" fillId="16" borderId="14" xfId="0" applyNumberFormat="1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179" fontId="25" fillId="0" borderId="0" xfId="0" applyNumberFormat="1" applyFont="1" applyAlignment="1" applyProtection="1">
      <alignment/>
      <protection locked="0"/>
    </xf>
    <xf numFmtId="43" fontId="24" fillId="16" borderId="10" xfId="0" applyNumberFormat="1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43" fontId="23" fillId="0" borderId="0" xfId="0" applyNumberFormat="1" applyFont="1" applyAlignment="1">
      <alignment/>
    </xf>
    <xf numFmtId="0" fontId="22" fillId="31" borderId="15" xfId="0" applyFont="1" applyFill="1" applyBorder="1" applyAlignment="1">
      <alignment horizontal="center" vertical="center"/>
    </xf>
    <xf numFmtId="43" fontId="22" fillId="31" borderId="15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43" fontId="23" fillId="0" borderId="15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171" fontId="23" fillId="26" borderId="15" xfId="0" applyNumberFormat="1" applyFont="1" applyFill="1" applyBorder="1" applyAlignment="1">
      <alignment horizontal="center" vertical="center"/>
    </xf>
    <xf numFmtId="0" fontId="23" fillId="27" borderId="15" xfId="0" applyFont="1" applyFill="1" applyBorder="1" applyAlignment="1">
      <alignment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15" xfId="0" applyFont="1" applyBorder="1" applyAlignment="1">
      <alignment vertical="center" wrapText="1"/>
    </xf>
    <xf numFmtId="0" fontId="23" fillId="27" borderId="15" xfId="0" applyFont="1" applyFill="1" applyBorder="1" applyAlignment="1">
      <alignment vertical="center"/>
    </xf>
    <xf numFmtId="0" fontId="23" fillId="0" borderId="15" xfId="44" applyFont="1" applyBorder="1" applyAlignment="1">
      <alignment horizontal="center" vertical="center"/>
      <protection/>
    </xf>
    <xf numFmtId="0" fontId="23" fillId="27" borderId="15" xfId="0" applyFont="1" applyFill="1" applyBorder="1" applyAlignment="1">
      <alignment horizontal="center" vertical="center"/>
    </xf>
    <xf numFmtId="171" fontId="23" fillId="27" borderId="15" xfId="0" applyNumberFormat="1" applyFont="1" applyFill="1" applyBorder="1" applyAlignment="1">
      <alignment horizontal="center" vertical="center"/>
    </xf>
    <xf numFmtId="44" fontId="23" fillId="0" borderId="15" xfId="0" applyNumberFormat="1" applyFont="1" applyBorder="1" applyAlignment="1">
      <alignment/>
    </xf>
    <xf numFmtId="43" fontId="23" fillId="0" borderId="15" xfId="0" applyNumberFormat="1" applyFont="1" applyBorder="1" applyAlignment="1">
      <alignment/>
    </xf>
    <xf numFmtId="171" fontId="23" fillId="0" borderId="15" xfId="0" applyNumberFormat="1" applyFont="1" applyBorder="1" applyAlignment="1">
      <alignment horizontal="center" vertical="center"/>
    </xf>
    <xf numFmtId="0" fontId="23" fillId="27" borderId="15" xfId="44" applyFont="1" applyFill="1" applyBorder="1" applyAlignment="1">
      <alignment vertical="center" wrapText="1"/>
      <protection/>
    </xf>
    <xf numFmtId="171" fontId="23" fillId="0" borderId="15" xfId="44" applyNumberFormat="1" applyFont="1" applyBorder="1" applyAlignment="1">
      <alignment horizontal="center" vertical="center"/>
      <protection/>
    </xf>
    <xf numFmtId="43" fontId="22" fillId="32" borderId="15" xfId="0" applyNumberFormat="1" applyFont="1" applyFill="1" applyBorder="1" applyAlignment="1">
      <alignment vertical="center" wrapText="1"/>
    </xf>
    <xf numFmtId="43" fontId="22" fillId="0" borderId="15" xfId="0" applyNumberFormat="1" applyFont="1" applyBorder="1" applyAlignment="1">
      <alignment vertical="center" wrapText="1"/>
    </xf>
    <xf numFmtId="0" fontId="22" fillId="31" borderId="16" xfId="0" applyFont="1" applyFill="1" applyBorder="1" applyAlignment="1">
      <alignment horizontal="center" vertical="center"/>
    </xf>
    <xf numFmtId="0" fontId="22" fillId="31" borderId="16" xfId="0" applyFont="1" applyFill="1" applyBorder="1" applyAlignment="1">
      <alignment horizontal="center" vertical="center" wrapText="1"/>
    </xf>
    <xf numFmtId="43" fontId="22" fillId="31" borderId="16" xfId="0" applyNumberFormat="1" applyFont="1" applyFill="1" applyBorder="1" applyAlignment="1">
      <alignment horizontal="center" vertical="center"/>
    </xf>
    <xf numFmtId="43" fontId="23" fillId="0" borderId="15" xfId="0" applyNumberFormat="1" applyFont="1" applyBorder="1" applyAlignment="1">
      <alignment horizontal="center" vertical="center"/>
    </xf>
    <xf numFmtId="171" fontId="23" fillId="0" borderId="15" xfId="0" applyNumberFormat="1" applyFont="1" applyBorder="1" applyAlignment="1">
      <alignment vertical="center"/>
    </xf>
    <xf numFmtId="0" fontId="23" fillId="27" borderId="15" xfId="44" applyFont="1" applyFill="1" applyBorder="1" applyAlignment="1">
      <alignment vertical="center"/>
      <protection/>
    </xf>
    <xf numFmtId="0" fontId="23" fillId="0" borderId="15" xfId="44" applyFont="1" applyBorder="1" applyAlignment="1">
      <alignment vertical="center" wrapText="1"/>
      <protection/>
    </xf>
    <xf numFmtId="0" fontId="22" fillId="33" borderId="0" xfId="0" applyFont="1" applyFill="1" applyBorder="1" applyAlignment="1">
      <alignment horizontal="center" vertical="center"/>
    </xf>
    <xf numFmtId="43" fontId="22" fillId="33" borderId="0" xfId="0" applyNumberFormat="1" applyFont="1" applyFill="1" applyBorder="1" applyAlignment="1">
      <alignment vertical="center"/>
    </xf>
    <xf numFmtId="0" fontId="22" fillId="31" borderId="15" xfId="0" applyFont="1" applyFill="1" applyBorder="1" applyAlignment="1">
      <alignment horizontal="center" vertical="center" wrapText="1"/>
    </xf>
    <xf numFmtId="172" fontId="23" fillId="0" borderId="15" xfId="0" applyNumberFormat="1" applyFont="1" applyBorder="1" applyAlignment="1">
      <alignment horizontal="center" vertical="center"/>
    </xf>
    <xf numFmtId="0" fontId="22" fillId="31" borderId="17" xfId="0" applyFont="1" applyFill="1" applyBorder="1" applyAlignment="1">
      <alignment horizontal="center" vertical="center"/>
    </xf>
    <xf numFmtId="0" fontId="22" fillId="31" borderId="17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28" borderId="17" xfId="0" applyFont="1" applyFill="1" applyBorder="1" applyAlignment="1">
      <alignment vertical="center" wrapText="1"/>
    </xf>
    <xf numFmtId="171" fontId="23" fillId="0" borderId="17" xfId="0" applyNumberFormat="1" applyFont="1" applyBorder="1" applyAlignment="1">
      <alignment horizontal="center" vertical="center"/>
    </xf>
    <xf numFmtId="43" fontId="23" fillId="0" borderId="17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wrapText="1"/>
    </xf>
    <xf numFmtId="0" fontId="23" fillId="0" borderId="17" xfId="0" applyFont="1" applyBorder="1" applyAlignment="1">
      <alignment vertical="center" wrapText="1"/>
    </xf>
    <xf numFmtId="8" fontId="23" fillId="0" borderId="0" xfId="0" applyNumberFormat="1" applyFont="1" applyAlignment="1">
      <alignment/>
    </xf>
    <xf numFmtId="0" fontId="23" fillId="0" borderId="17" xfId="0" applyFont="1" applyBorder="1" applyAlignment="1">
      <alignment/>
    </xf>
    <xf numFmtId="43" fontId="23" fillId="0" borderId="17" xfId="0" applyNumberFormat="1" applyFont="1" applyBorder="1" applyAlignment="1">
      <alignment/>
    </xf>
    <xf numFmtId="179" fontId="23" fillId="0" borderId="0" xfId="0" applyNumberFormat="1" applyFont="1" applyAlignment="1">
      <alignment/>
    </xf>
    <xf numFmtId="0" fontId="22" fillId="34" borderId="17" xfId="0" applyFont="1" applyFill="1" applyBorder="1" applyAlignment="1">
      <alignment/>
    </xf>
    <xf numFmtId="43" fontId="22" fillId="34" borderId="17" xfId="0" applyNumberFormat="1" applyFont="1" applyFill="1" applyBorder="1" applyAlignment="1">
      <alignment/>
    </xf>
    <xf numFmtId="43" fontId="22" fillId="31" borderId="17" xfId="0" applyNumberFormat="1" applyFont="1" applyFill="1" applyBorder="1" applyAlignment="1">
      <alignment/>
    </xf>
    <xf numFmtId="0" fontId="22" fillId="31" borderId="15" xfId="44" applyFont="1" applyFill="1" applyBorder="1" applyAlignment="1">
      <alignment horizontal="center" vertical="center"/>
      <protection/>
    </xf>
    <xf numFmtId="0" fontId="23" fillId="0" borderId="15" xfId="44" applyFont="1" applyBorder="1" applyAlignment="1">
      <alignment vertical="center"/>
      <protection/>
    </xf>
    <xf numFmtId="0" fontId="23" fillId="27" borderId="15" xfId="44" applyFont="1" applyFill="1" applyBorder="1" applyAlignment="1">
      <alignment horizontal="center" vertical="center"/>
      <protection/>
    </xf>
    <xf numFmtId="171" fontId="23" fillId="27" borderId="15" xfId="44" applyNumberFormat="1" applyFont="1" applyFill="1" applyBorder="1" applyAlignment="1">
      <alignment horizontal="center" vertical="center"/>
      <protection/>
    </xf>
    <xf numFmtId="43" fontId="23" fillId="27" borderId="15" xfId="44" applyNumberFormat="1" applyFont="1" applyFill="1" applyBorder="1" applyAlignment="1">
      <alignment horizontal="center" vertical="center"/>
      <protection/>
    </xf>
    <xf numFmtId="0" fontId="23" fillId="0" borderId="0" xfId="44" applyFont="1" applyAlignment="1">
      <alignment horizontal="right"/>
      <protection/>
    </xf>
    <xf numFmtId="0" fontId="22" fillId="31" borderId="15" xfId="44" applyFont="1" applyFill="1" applyBorder="1" applyAlignment="1">
      <alignment horizontal="center" vertical="center" wrapText="1"/>
      <protection/>
    </xf>
    <xf numFmtId="0" fontId="23" fillId="0" borderId="15" xfId="44" applyFont="1" applyBorder="1" applyAlignment="1">
      <alignment horizontal="center" vertical="center" wrapText="1"/>
      <protection/>
    </xf>
    <xf numFmtId="0" fontId="23" fillId="0" borderId="15" xfId="44" applyFont="1" applyBorder="1" applyAlignment="1">
      <alignment horizontal="justify" vertical="center" wrapText="1"/>
      <protection/>
    </xf>
    <xf numFmtId="0" fontId="23" fillId="27" borderId="15" xfId="44" applyFont="1" applyFill="1" applyBorder="1" applyAlignment="1">
      <alignment horizontal="center" vertical="center" wrapText="1"/>
      <protection/>
    </xf>
    <xf numFmtId="171" fontId="23" fillId="27" borderId="15" xfId="44" applyNumberFormat="1" applyFont="1" applyFill="1" applyBorder="1" applyAlignment="1">
      <alignment horizontal="right" vertical="center"/>
      <protection/>
    </xf>
    <xf numFmtId="43" fontId="23" fillId="27" borderId="15" xfId="44" applyNumberFormat="1" applyFont="1" applyFill="1" applyBorder="1" applyAlignment="1">
      <alignment horizontal="right" vertical="center"/>
      <protection/>
    </xf>
    <xf numFmtId="171" fontId="23" fillId="0" borderId="15" xfId="44" applyNumberFormat="1" applyFont="1" applyBorder="1" applyAlignment="1">
      <alignment horizontal="right" vertical="center"/>
      <protection/>
    </xf>
    <xf numFmtId="43" fontId="22" fillId="31" borderId="15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justify" vertical="center" wrapText="1"/>
    </xf>
    <xf numFmtId="171" fontId="23" fillId="0" borderId="15" xfId="0" applyNumberFormat="1" applyFont="1" applyFill="1" applyBorder="1" applyAlignment="1">
      <alignment horizontal="right" vertical="center"/>
    </xf>
    <xf numFmtId="43" fontId="23" fillId="0" borderId="15" xfId="0" applyNumberFormat="1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justify" vertical="center"/>
    </xf>
    <xf numFmtId="0" fontId="22" fillId="0" borderId="0" xfId="0" applyFont="1" applyBorder="1" applyAlignment="1">
      <alignment horizontal="center" vertical="center"/>
    </xf>
    <xf numFmtId="8" fontId="22" fillId="0" borderId="0" xfId="0" applyNumberFormat="1" applyFont="1" applyBorder="1" applyAlignment="1">
      <alignment horizontal="right" vertical="center"/>
    </xf>
    <xf numFmtId="0" fontId="22" fillId="31" borderId="17" xfId="0" applyFont="1" applyFill="1" applyBorder="1" applyAlignment="1">
      <alignment horizontal="center"/>
    </xf>
    <xf numFmtId="0" fontId="22" fillId="31" borderId="17" xfId="0" applyFont="1" applyFill="1" applyBorder="1" applyAlignment="1">
      <alignment/>
    </xf>
    <xf numFmtId="0" fontId="22" fillId="0" borderId="17" xfId="0" applyFont="1" applyBorder="1" applyAlignment="1">
      <alignment vertical="top" wrapText="1"/>
    </xf>
    <xf numFmtId="164" fontId="23" fillId="0" borderId="17" xfId="0" applyNumberFormat="1" applyFont="1" applyBorder="1" applyAlignment="1">
      <alignment vertical="center"/>
    </xf>
    <xf numFmtId="43" fontId="22" fillId="26" borderId="17" xfId="0" applyNumberFormat="1" applyFont="1" applyFill="1" applyBorder="1" applyAlignment="1">
      <alignment vertical="center"/>
    </xf>
    <xf numFmtId="164" fontId="23" fillId="0" borderId="17" xfId="0" applyNumberFormat="1" applyFont="1" applyBorder="1" applyAlignment="1">
      <alignment/>
    </xf>
    <xf numFmtId="0" fontId="22" fillId="0" borderId="17" xfId="0" applyFont="1" applyBorder="1" applyAlignment="1">
      <alignment horizontal="right"/>
    </xf>
    <xf numFmtId="164" fontId="22" fillId="0" borderId="17" xfId="0" applyNumberFormat="1" applyFont="1" applyBorder="1" applyAlignment="1">
      <alignment/>
    </xf>
    <xf numFmtId="43" fontId="22" fillId="0" borderId="17" xfId="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164" fontId="22" fillId="0" borderId="0" xfId="0" applyNumberFormat="1" applyFont="1" applyBorder="1" applyAlignment="1">
      <alignment/>
    </xf>
    <xf numFmtId="43" fontId="22" fillId="0" borderId="0" xfId="0" applyNumberFormat="1" applyFont="1" applyBorder="1" applyAlignment="1">
      <alignment/>
    </xf>
    <xf numFmtId="43" fontId="23" fillId="0" borderId="17" xfId="0" applyNumberFormat="1" applyFont="1" applyBorder="1" applyAlignment="1">
      <alignment vertical="center"/>
    </xf>
    <xf numFmtId="0" fontId="22" fillId="0" borderId="0" xfId="0" applyFont="1" applyAlignment="1">
      <alignment horizontal="right"/>
    </xf>
    <xf numFmtId="164" fontId="22" fillId="0" borderId="0" xfId="0" applyNumberFormat="1" applyFont="1" applyAlignment="1">
      <alignment/>
    </xf>
    <xf numFmtId="43" fontId="22" fillId="0" borderId="15" xfId="0" applyNumberFormat="1" applyFont="1" applyBorder="1" applyAlignment="1">
      <alignment/>
    </xf>
    <xf numFmtId="0" fontId="22" fillId="0" borderId="18" xfId="0" applyFont="1" applyBorder="1" applyAlignment="1">
      <alignment horizontal="center" vertical="center"/>
    </xf>
    <xf numFmtId="43" fontId="22" fillId="0" borderId="18" xfId="0" applyNumberFormat="1" applyFont="1" applyBorder="1" applyAlignment="1">
      <alignment horizontal="center" vertical="center"/>
    </xf>
    <xf numFmtId="43" fontId="23" fillId="0" borderId="15" xfId="0" applyNumberFormat="1" applyFont="1" applyBorder="1" applyAlignment="1">
      <alignment vertical="center"/>
    </xf>
    <xf numFmtId="0" fontId="23" fillId="0" borderId="15" xfId="0" applyFont="1" applyBorder="1" applyAlignment="1">
      <alignment horizontal="justify" vertical="center" wrapText="1"/>
    </xf>
    <xf numFmtId="0" fontId="25" fillId="27" borderId="15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justify" vertical="center"/>
    </xf>
    <xf numFmtId="0" fontId="23" fillId="27" borderId="15" xfId="0" applyFont="1" applyFill="1" applyBorder="1" applyAlignment="1">
      <alignment horizontal="justify" vertical="center" wrapText="1"/>
    </xf>
    <xf numFmtId="0" fontId="25" fillId="0" borderId="0" xfId="0" applyFont="1" applyBorder="1" applyAlignment="1">
      <alignment/>
    </xf>
    <xf numFmtId="0" fontId="25" fillId="0" borderId="18" xfId="0" applyFont="1" applyBorder="1" applyAlignment="1">
      <alignment/>
    </xf>
    <xf numFmtId="0" fontId="24" fillId="35" borderId="19" xfId="0" applyFont="1" applyFill="1" applyBorder="1" applyAlignment="1">
      <alignment horizontal="center" vertical="center" wrapText="1"/>
    </xf>
    <xf numFmtId="0" fontId="24" fillId="35" borderId="15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171" fontId="25" fillId="27" borderId="15" xfId="0" applyNumberFormat="1" applyFont="1" applyFill="1" applyBorder="1" applyAlignment="1">
      <alignment vertical="center"/>
    </xf>
    <xf numFmtId="43" fontId="25" fillId="27" borderId="15" xfId="0" applyNumberFormat="1" applyFont="1" applyFill="1" applyBorder="1" applyAlignment="1">
      <alignment horizontal="center" vertical="center"/>
    </xf>
    <xf numFmtId="171" fontId="25" fillId="0" borderId="15" xfId="0" applyNumberFormat="1" applyFont="1" applyBorder="1" applyAlignment="1">
      <alignment vertical="center"/>
    </xf>
    <xf numFmtId="0" fontId="22" fillId="35" borderId="15" xfId="0" applyFont="1" applyFill="1" applyBorder="1" applyAlignment="1">
      <alignment horizontal="center" vertical="center" wrapText="1"/>
    </xf>
    <xf numFmtId="44" fontId="22" fillId="35" borderId="15" xfId="48" applyFont="1" applyFill="1" applyBorder="1" applyAlignment="1">
      <alignment horizontal="center" vertical="center" wrapText="1"/>
    </xf>
    <xf numFmtId="43" fontId="22" fillId="35" borderId="15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/>
    </xf>
    <xf numFmtId="0" fontId="23" fillId="0" borderId="15" xfId="52" applyFont="1" applyFill="1" applyBorder="1">
      <alignment/>
      <protection/>
    </xf>
    <xf numFmtId="0" fontId="23" fillId="0" borderId="15" xfId="0" applyFont="1" applyFill="1" applyBorder="1" applyAlignment="1">
      <alignment horizontal="center"/>
    </xf>
    <xf numFmtId="44" fontId="23" fillId="0" borderId="15" xfId="48" applyFont="1" applyFill="1" applyBorder="1" applyAlignment="1" applyProtection="1">
      <alignment horizontal="center"/>
      <protection/>
    </xf>
    <xf numFmtId="43" fontId="25" fillId="0" borderId="15" xfId="48" applyNumberFormat="1" applyFont="1" applyFill="1" applyBorder="1" applyAlignment="1">
      <alignment horizontal="center"/>
    </xf>
    <xf numFmtId="44" fontId="47" fillId="0" borderId="15" xfId="48" applyFont="1" applyFill="1" applyBorder="1" applyAlignment="1">
      <alignment/>
    </xf>
    <xf numFmtId="0" fontId="23" fillId="0" borderId="15" xfId="52" applyFont="1" applyFill="1" applyBorder="1" applyAlignment="1">
      <alignment vertical="center"/>
      <protection/>
    </xf>
    <xf numFmtId="0" fontId="23" fillId="0" borderId="15" xfId="52" applyFont="1" applyFill="1" applyBorder="1" applyAlignment="1">
      <alignment wrapText="1"/>
      <protection/>
    </xf>
    <xf numFmtId="0" fontId="23" fillId="26" borderId="15" xfId="52" applyFont="1" applyFill="1" applyBorder="1">
      <alignment/>
      <protection/>
    </xf>
    <xf numFmtId="0" fontId="47" fillId="0" borderId="15" xfId="52" applyFont="1" applyFill="1" applyBorder="1">
      <alignment/>
      <protection/>
    </xf>
    <xf numFmtId="0" fontId="22" fillId="0" borderId="0" xfId="0" applyFont="1" applyBorder="1" applyAlignment="1">
      <alignment horizontal="center"/>
    </xf>
    <xf numFmtId="0" fontId="35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16" borderId="20" xfId="0" applyFont="1" applyFill="1" applyBorder="1" applyAlignment="1">
      <alignment horizontal="center"/>
    </xf>
    <xf numFmtId="164" fontId="22" fillId="16" borderId="17" xfId="0" applyNumberFormat="1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164" fontId="22" fillId="16" borderId="21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/>
    </xf>
    <xf numFmtId="0" fontId="22" fillId="0" borderId="0" xfId="44" applyFont="1" applyBorder="1" applyAlignment="1">
      <alignment horizontal="center" vertical="center"/>
      <protection/>
    </xf>
    <xf numFmtId="0" fontId="23" fillId="0" borderId="15" xfId="44" applyFont="1" applyFill="1" applyBorder="1" applyAlignment="1">
      <alignment horizontal="center" vertical="center"/>
      <protection/>
    </xf>
    <xf numFmtId="0" fontId="23" fillId="0" borderId="15" xfId="44" applyFont="1" applyFill="1" applyBorder="1" applyAlignment="1">
      <alignment vertical="center" wrapText="1"/>
      <protection/>
    </xf>
    <xf numFmtId="171" fontId="23" fillId="0" borderId="15" xfId="44" applyNumberFormat="1" applyFont="1" applyFill="1" applyBorder="1" applyAlignment="1">
      <alignment vertical="center"/>
      <protection/>
    </xf>
    <xf numFmtId="43" fontId="23" fillId="0" borderId="15" xfId="44" applyNumberFormat="1" applyFont="1" applyFill="1" applyBorder="1" applyAlignment="1">
      <alignment horizontal="center" vertical="center"/>
      <protection/>
    </xf>
    <xf numFmtId="0" fontId="23" fillId="0" borderId="15" xfId="44" applyFont="1" applyFill="1" applyBorder="1" applyAlignment="1">
      <alignment horizontal="left" vertical="center" wrapText="1"/>
      <protection/>
    </xf>
    <xf numFmtId="0" fontId="25" fillId="0" borderId="15" xfId="44" applyFont="1" applyFill="1" applyBorder="1" applyAlignment="1">
      <alignment horizontal="left" vertical="center" wrapText="1"/>
      <protection/>
    </xf>
    <xf numFmtId="0" fontId="23" fillId="0" borderId="15" xfId="44" applyFont="1" applyFill="1" applyBorder="1" applyAlignment="1">
      <alignment horizontal="center" vertical="center" wrapText="1"/>
      <protection/>
    </xf>
    <xf numFmtId="0" fontId="23" fillId="0" borderId="15" xfId="44" applyFont="1" applyFill="1" applyBorder="1" applyAlignment="1">
      <alignment horizontal="left" vertical="center"/>
      <protection/>
    </xf>
    <xf numFmtId="0" fontId="27" fillId="0" borderId="0" xfId="0" applyFont="1" applyAlignment="1" applyProtection="1">
      <alignment/>
      <protection locked="0"/>
    </xf>
    <xf numFmtId="0" fontId="26" fillId="26" borderId="0" xfId="0" applyFont="1" applyFill="1" applyBorder="1" applyAlignment="1" applyProtection="1">
      <alignment horizontal="center"/>
      <protection locked="0"/>
    </xf>
    <xf numFmtId="8" fontId="34" fillId="26" borderId="0" xfId="0" applyNumberFormat="1" applyFont="1" applyFill="1" applyBorder="1" applyAlignment="1" applyProtection="1">
      <alignment horizontal="right"/>
      <protection locked="0"/>
    </xf>
    <xf numFmtId="0" fontId="27" fillId="26" borderId="0" xfId="0" applyFont="1" applyFill="1" applyAlignment="1" applyProtection="1">
      <alignment/>
      <protection locked="0"/>
    </xf>
    <xf numFmtId="0" fontId="19" fillId="26" borderId="0" xfId="0" applyFont="1" applyFill="1" applyAlignment="1" applyProtection="1">
      <alignment/>
      <protection locked="0"/>
    </xf>
    <xf numFmtId="0" fontId="26" fillId="31" borderId="17" xfId="0" applyFont="1" applyFill="1" applyBorder="1" applyAlignment="1" applyProtection="1">
      <alignment horizontal="center" vertical="center"/>
      <protection locked="0"/>
    </xf>
    <xf numFmtId="0" fontId="26" fillId="31" borderId="17" xfId="0" applyFont="1" applyFill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 applyProtection="1">
      <alignment/>
      <protection locked="0"/>
    </xf>
    <xf numFmtId="43" fontId="27" fillId="0" borderId="17" xfId="0" applyNumberFormat="1" applyFont="1" applyBorder="1" applyAlignment="1" applyProtection="1">
      <alignment/>
      <protection locked="0"/>
    </xf>
    <xf numFmtId="179" fontId="27" fillId="0" borderId="0" xfId="0" applyNumberFormat="1" applyFont="1" applyAlignment="1" applyProtection="1">
      <alignment/>
      <protection locked="0"/>
    </xf>
    <xf numFmtId="0" fontId="26" fillId="26" borderId="0" xfId="0" applyFont="1" applyFill="1" applyBorder="1" applyAlignment="1" applyProtection="1">
      <alignment vertical="center"/>
      <protection locked="0"/>
    </xf>
    <xf numFmtId="43" fontId="26" fillId="26" borderId="0" xfId="0" applyNumberFormat="1" applyFont="1" applyFill="1" applyBorder="1" applyAlignment="1" applyProtection="1">
      <alignment/>
      <protection locked="0"/>
    </xf>
    <xf numFmtId="43" fontId="30" fillId="26" borderId="22" xfId="52" applyNumberFormat="1" applyFont="1" applyFill="1" applyBorder="1" applyProtection="1">
      <alignment/>
      <protection locked="0"/>
    </xf>
    <xf numFmtId="43" fontId="32" fillId="26" borderId="22" xfId="52" applyNumberFormat="1" applyFont="1" applyFill="1" applyBorder="1" applyAlignment="1" applyProtection="1">
      <alignment/>
      <protection locked="0"/>
    </xf>
    <xf numFmtId="167" fontId="25" fillId="0" borderId="23" xfId="68" applyFont="1" applyFill="1" applyBorder="1" applyAlignment="1" applyProtection="1">
      <alignment horizontal="center"/>
      <protection locked="0"/>
    </xf>
    <xf numFmtId="167" fontId="25" fillId="0" borderId="22" xfId="68" applyFont="1" applyFill="1" applyBorder="1" applyAlignment="1" applyProtection="1">
      <alignment horizontal="center" wrapText="1"/>
      <protection locked="0"/>
    </xf>
    <xf numFmtId="43" fontId="24" fillId="16" borderId="14" xfId="0" applyNumberFormat="1" applyFont="1" applyFill="1" applyBorder="1" applyAlignment="1" applyProtection="1">
      <alignment vertical="center"/>
      <protection/>
    </xf>
    <xf numFmtId="167" fontId="25" fillId="0" borderId="24" xfId="68" applyFont="1" applyFill="1" applyBorder="1" applyAlignment="1" applyProtection="1">
      <alignment horizontal="center" wrapText="1"/>
      <protection locked="0"/>
    </xf>
    <xf numFmtId="43" fontId="30" fillId="26" borderId="24" xfId="52" applyNumberFormat="1" applyFont="1" applyFill="1" applyBorder="1" applyProtection="1">
      <alignment/>
      <protection locked="0"/>
    </xf>
    <xf numFmtId="43" fontId="32" fillId="26" borderId="24" xfId="52" applyNumberFormat="1" applyFont="1" applyFill="1" applyBorder="1" applyAlignment="1" applyProtection="1">
      <alignment/>
      <protection locked="0"/>
    </xf>
    <xf numFmtId="0" fontId="22" fillId="26" borderId="0" xfId="0" applyFont="1" applyFill="1" applyBorder="1" applyAlignment="1" applyProtection="1">
      <alignment horizontal="center"/>
      <protection locked="0"/>
    </xf>
    <xf numFmtId="0" fontId="22" fillId="31" borderId="17" xfId="0" applyFont="1" applyFill="1" applyBorder="1" applyAlignment="1" applyProtection="1">
      <alignment horizontal="center" vertical="center"/>
      <protection locked="0"/>
    </xf>
    <xf numFmtId="0" fontId="22" fillId="31" borderId="17" xfId="0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/>
      <protection locked="0"/>
    </xf>
    <xf numFmtId="43" fontId="23" fillId="0" borderId="17" xfId="0" applyNumberFormat="1" applyFont="1" applyBorder="1" applyAlignment="1" applyProtection="1">
      <alignment/>
      <protection locked="0"/>
    </xf>
    <xf numFmtId="179" fontId="23" fillId="0" borderId="0" xfId="0" applyNumberFormat="1" applyFont="1" applyAlignment="1" applyProtection="1">
      <alignment/>
      <protection locked="0"/>
    </xf>
    <xf numFmtId="0" fontId="23" fillId="34" borderId="17" xfId="0" applyFont="1" applyFill="1" applyBorder="1" applyAlignment="1" applyProtection="1">
      <alignment/>
      <protection locked="0"/>
    </xf>
    <xf numFmtId="0" fontId="22" fillId="26" borderId="0" xfId="0" applyFont="1" applyFill="1" applyBorder="1" applyAlignment="1" applyProtection="1">
      <alignment vertical="center"/>
      <protection locked="0"/>
    </xf>
    <xf numFmtId="43" fontId="22" fillId="26" borderId="0" xfId="0" applyNumberFormat="1" applyFont="1" applyFill="1" applyBorder="1" applyAlignment="1" applyProtection="1">
      <alignment/>
      <protection locked="0"/>
    </xf>
    <xf numFmtId="43" fontId="23" fillId="34" borderId="17" xfId="0" applyNumberFormat="1" applyFont="1" applyFill="1" applyBorder="1" applyAlignment="1" applyProtection="1">
      <alignment/>
      <protection/>
    </xf>
    <xf numFmtId="0" fontId="27" fillId="34" borderId="17" xfId="0" applyFont="1" applyFill="1" applyBorder="1" applyAlignment="1" applyProtection="1">
      <alignment/>
      <protection locked="0"/>
    </xf>
    <xf numFmtId="43" fontId="27" fillId="34" borderId="17" xfId="0" applyNumberFormat="1" applyFont="1" applyFill="1" applyBorder="1" applyAlignment="1" applyProtection="1">
      <alignment/>
      <protection/>
    </xf>
    <xf numFmtId="8" fontId="30" fillId="26" borderId="0" xfId="0" applyNumberFormat="1" applyFont="1" applyFill="1" applyBorder="1" applyAlignment="1" applyProtection="1">
      <alignment horizontal="right"/>
      <protection locked="0"/>
    </xf>
    <xf numFmtId="8" fontId="23" fillId="0" borderId="0" xfId="0" applyNumberFormat="1" applyFont="1" applyAlignment="1" applyProtection="1">
      <alignment/>
      <protection locked="0"/>
    </xf>
    <xf numFmtId="0" fontId="22" fillId="31" borderId="25" xfId="0" applyFont="1" applyFill="1" applyBorder="1" applyAlignment="1" applyProtection="1">
      <alignment horizontal="center" vertical="center" wrapText="1"/>
      <protection locked="0"/>
    </xf>
    <xf numFmtId="43" fontId="22" fillId="36" borderId="17" xfId="0" applyNumberFormat="1" applyFont="1" applyFill="1" applyBorder="1" applyAlignment="1" applyProtection="1">
      <alignment/>
      <protection locked="0"/>
    </xf>
    <xf numFmtId="0" fontId="22" fillId="37" borderId="0" xfId="0" applyFont="1" applyFill="1" applyBorder="1" applyAlignment="1" applyProtection="1">
      <alignment horizontal="center"/>
      <protection locked="0"/>
    </xf>
    <xf numFmtId="43" fontId="22" fillId="37" borderId="0" xfId="0" applyNumberFormat="1" applyFont="1" applyFill="1" applyBorder="1" applyAlignment="1" applyProtection="1">
      <alignment/>
      <protection locked="0"/>
    </xf>
    <xf numFmtId="0" fontId="22" fillId="26" borderId="26" xfId="0" applyFont="1" applyFill="1" applyBorder="1" applyAlignment="1" applyProtection="1">
      <alignment vertical="center"/>
      <protection locked="0"/>
    </xf>
    <xf numFmtId="43" fontId="22" fillId="26" borderId="26" xfId="0" applyNumberFormat="1" applyFont="1" applyFill="1" applyBorder="1" applyAlignment="1" applyProtection="1">
      <alignment vertical="center"/>
      <protection locked="0"/>
    </xf>
    <xf numFmtId="0" fontId="23" fillId="26" borderId="0" xfId="0" applyFont="1" applyFill="1" applyBorder="1" applyAlignment="1" applyProtection="1">
      <alignment/>
      <protection locked="0"/>
    </xf>
    <xf numFmtId="4" fontId="23" fillId="0" borderId="0" xfId="0" applyNumberFormat="1" applyFont="1" applyAlignment="1" applyProtection="1">
      <alignment/>
      <protection locked="0"/>
    </xf>
    <xf numFmtId="0" fontId="22" fillId="34" borderId="19" xfId="0" applyFont="1" applyFill="1" applyBorder="1" applyAlignment="1" applyProtection="1">
      <alignment vertical="center"/>
      <protection/>
    </xf>
    <xf numFmtId="0" fontId="22" fillId="34" borderId="27" xfId="0" applyFont="1" applyFill="1" applyBorder="1" applyAlignment="1" applyProtection="1">
      <alignment vertical="center"/>
      <protection/>
    </xf>
    <xf numFmtId="43" fontId="22" fillId="34" borderId="27" xfId="0" applyNumberFormat="1" applyFont="1" applyFill="1" applyBorder="1" applyAlignment="1" applyProtection="1">
      <alignment vertical="center"/>
      <protection/>
    </xf>
    <xf numFmtId="43" fontId="22" fillId="34" borderId="28" xfId="0" applyNumberFormat="1" applyFont="1" applyFill="1" applyBorder="1" applyAlignment="1" applyProtection="1">
      <alignment vertical="center"/>
      <protection/>
    </xf>
    <xf numFmtId="43" fontId="22" fillId="34" borderId="15" xfId="0" applyNumberFormat="1" applyFont="1" applyFill="1" applyBorder="1" applyAlignment="1">
      <alignment vertical="center" wrapText="1"/>
    </xf>
    <xf numFmtId="8" fontId="34" fillId="0" borderId="0" xfId="0" applyNumberFormat="1" applyFont="1" applyBorder="1" applyAlignment="1">
      <alignment vertical="center" wrapText="1"/>
    </xf>
    <xf numFmtId="43" fontId="23" fillId="38" borderId="15" xfId="44" applyNumberFormat="1" applyFont="1" applyFill="1" applyBorder="1" applyAlignment="1">
      <alignment horizontal="right" vertical="center"/>
      <protection/>
    </xf>
    <xf numFmtId="43" fontId="22" fillId="38" borderId="15" xfId="0" applyNumberFormat="1" applyFont="1" applyFill="1" applyBorder="1" applyAlignment="1">
      <alignment horizontal="center" vertical="center"/>
    </xf>
    <xf numFmtId="43" fontId="22" fillId="34" borderId="15" xfId="0" applyNumberFormat="1" applyFont="1" applyFill="1" applyBorder="1" applyAlignment="1">
      <alignment vertical="center"/>
    </xf>
    <xf numFmtId="43" fontId="24" fillId="34" borderId="15" xfId="0" applyNumberFormat="1" applyFont="1" applyFill="1" applyBorder="1" applyAlignment="1">
      <alignment/>
    </xf>
    <xf numFmtId="8" fontId="36" fillId="0" borderId="0" xfId="0" applyNumberFormat="1" applyFont="1" applyBorder="1" applyAlignment="1">
      <alignment/>
    </xf>
    <xf numFmtId="43" fontId="25" fillId="34" borderId="15" xfId="48" applyNumberFormat="1" applyFont="1" applyFill="1" applyBorder="1" applyAlignment="1">
      <alignment horizontal="center"/>
    </xf>
    <xf numFmtId="43" fontId="23" fillId="34" borderId="15" xfId="44" applyNumberFormat="1" applyFont="1" applyFill="1" applyBorder="1" applyAlignment="1">
      <alignment horizontal="center" vertical="center"/>
      <protection/>
    </xf>
    <xf numFmtId="43" fontId="48" fillId="39" borderId="22" xfId="0" applyNumberFormat="1" applyFont="1" applyFill="1" applyBorder="1" applyAlignment="1" applyProtection="1">
      <alignment wrapText="1"/>
      <protection/>
    </xf>
    <xf numFmtId="0" fontId="23" fillId="0" borderId="17" xfId="0" applyFont="1" applyFill="1" applyBorder="1" applyAlignment="1">
      <alignment/>
    </xf>
    <xf numFmtId="0" fontId="22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left" vertical="top" wrapText="1"/>
      <protection locked="0"/>
    </xf>
    <xf numFmtId="0" fontId="32" fillId="26" borderId="11" xfId="52" applyFont="1" applyFill="1" applyBorder="1" applyAlignment="1" applyProtection="1">
      <alignment horizontal="left" wrapText="1"/>
      <protection locked="0"/>
    </xf>
    <xf numFmtId="0" fontId="32" fillId="26" borderId="24" xfId="52" applyFont="1" applyFill="1" applyBorder="1" applyAlignment="1" applyProtection="1">
      <alignment horizontal="left"/>
      <protection locked="0"/>
    </xf>
    <xf numFmtId="0" fontId="32" fillId="26" borderId="11" xfId="52" applyFont="1" applyFill="1" applyBorder="1" applyAlignment="1" applyProtection="1">
      <alignment horizontal="left"/>
      <protection locked="0"/>
    </xf>
    <xf numFmtId="0" fontId="24" fillId="30" borderId="1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left" vertical="top" wrapText="1"/>
      <protection locked="0"/>
    </xf>
    <xf numFmtId="0" fontId="25" fillId="0" borderId="0" xfId="0" applyFont="1" applyAlignment="1" applyProtection="1">
      <alignment horizontal="left" vertical="top" wrapText="1"/>
      <protection locked="0"/>
    </xf>
    <xf numFmtId="0" fontId="29" fillId="26" borderId="24" xfId="52" applyFont="1" applyFill="1" applyBorder="1" applyAlignment="1" applyProtection="1">
      <alignment horizontal="left"/>
      <protection locked="0"/>
    </xf>
    <xf numFmtId="0" fontId="29" fillId="26" borderId="11" xfId="52" applyFont="1" applyFill="1" applyBorder="1" applyAlignment="1" applyProtection="1">
      <alignment horizontal="left"/>
      <protection locked="0"/>
    </xf>
    <xf numFmtId="0" fontId="24" fillId="16" borderId="29" xfId="0" applyFont="1" applyFill="1" applyBorder="1" applyAlignment="1" applyProtection="1">
      <alignment horizontal="right" vertical="center"/>
      <protection locked="0"/>
    </xf>
    <xf numFmtId="0" fontId="24" fillId="16" borderId="13" xfId="0" applyFont="1" applyFill="1" applyBorder="1" applyAlignment="1" applyProtection="1">
      <alignment horizontal="right" vertical="center"/>
      <protection locked="0"/>
    </xf>
    <xf numFmtId="0" fontId="22" fillId="31" borderId="10" xfId="0" applyFont="1" applyFill="1" applyBorder="1" applyAlignment="1" applyProtection="1">
      <alignment horizontal="center"/>
      <protection locked="0"/>
    </xf>
    <xf numFmtId="0" fontId="24" fillId="30" borderId="30" xfId="0" applyFont="1" applyFill="1" applyBorder="1" applyAlignment="1" applyProtection="1">
      <alignment horizontal="center" vertical="center" wrapText="1"/>
      <protection locked="0"/>
    </xf>
    <xf numFmtId="0" fontId="24" fillId="30" borderId="31" xfId="0" applyFont="1" applyFill="1" applyBorder="1" applyAlignment="1" applyProtection="1">
      <alignment horizontal="center" vertical="center" wrapText="1"/>
      <protection locked="0"/>
    </xf>
    <xf numFmtId="0" fontId="24" fillId="30" borderId="32" xfId="0" applyFont="1" applyFill="1" applyBorder="1" applyAlignment="1" applyProtection="1">
      <alignment horizontal="center" vertical="center" wrapText="1"/>
      <protection locked="0"/>
    </xf>
    <xf numFmtId="167" fontId="25" fillId="0" borderId="33" xfId="68" applyFont="1" applyFill="1" applyBorder="1" applyAlignment="1" applyProtection="1">
      <alignment horizontal="center"/>
      <protection locked="0"/>
    </xf>
    <xf numFmtId="167" fontId="25" fillId="0" borderId="34" xfId="68" applyFont="1" applyFill="1" applyBorder="1" applyAlignment="1" applyProtection="1">
      <alignment horizontal="center"/>
      <protection locked="0"/>
    </xf>
    <xf numFmtId="167" fontId="25" fillId="0" borderId="35" xfId="68" applyFont="1" applyFill="1" applyBorder="1" applyAlignment="1" applyProtection="1">
      <alignment horizontal="center"/>
      <protection locked="0"/>
    </xf>
    <xf numFmtId="0" fontId="24" fillId="27" borderId="30" xfId="0" applyFont="1" applyFill="1" applyBorder="1" applyAlignment="1" applyProtection="1">
      <alignment horizontal="center"/>
      <protection locked="0"/>
    </xf>
    <xf numFmtId="0" fontId="24" fillId="27" borderId="31" xfId="0" applyFont="1" applyFill="1" applyBorder="1" applyAlignment="1" applyProtection="1">
      <alignment horizontal="center"/>
      <protection locked="0"/>
    </xf>
    <xf numFmtId="0" fontId="24" fillId="27" borderId="32" xfId="0" applyFont="1" applyFill="1" applyBorder="1" applyAlignment="1" applyProtection="1">
      <alignment horizontal="center"/>
      <protection locked="0"/>
    </xf>
    <xf numFmtId="0" fontId="24" fillId="40" borderId="30" xfId="0" applyFont="1" applyFill="1" applyBorder="1" applyAlignment="1" applyProtection="1">
      <alignment horizontal="center"/>
      <protection locked="0"/>
    </xf>
    <xf numFmtId="0" fontId="24" fillId="40" borderId="32" xfId="0" applyFont="1" applyFill="1" applyBorder="1" applyAlignment="1" applyProtection="1">
      <alignment horizontal="center"/>
      <protection locked="0"/>
    </xf>
    <xf numFmtId="0" fontId="24" fillId="30" borderId="10" xfId="0" applyFont="1" applyFill="1" applyBorder="1" applyAlignment="1" applyProtection="1">
      <alignment horizontal="center" vertical="center"/>
      <protection locked="0"/>
    </xf>
    <xf numFmtId="0" fontId="26" fillId="31" borderId="30" xfId="0" applyFont="1" applyFill="1" applyBorder="1" applyAlignment="1" applyProtection="1">
      <alignment horizontal="center"/>
      <protection locked="0"/>
    </xf>
    <xf numFmtId="0" fontId="26" fillId="31" borderId="32" xfId="0" applyFont="1" applyFill="1" applyBorder="1" applyAlignment="1" applyProtection="1">
      <alignment horizontal="center"/>
      <protection locked="0"/>
    </xf>
    <xf numFmtId="0" fontId="22" fillId="31" borderId="30" xfId="0" applyFont="1" applyFill="1" applyBorder="1" applyAlignment="1" applyProtection="1">
      <alignment horizontal="center"/>
      <protection locked="0"/>
    </xf>
    <xf numFmtId="0" fontId="22" fillId="31" borderId="32" xfId="0" applyFont="1" applyFill="1" applyBorder="1" applyAlignment="1" applyProtection="1">
      <alignment horizontal="center"/>
      <protection locked="0"/>
    </xf>
    <xf numFmtId="0" fontId="22" fillId="31" borderId="36" xfId="0" applyFont="1" applyFill="1" applyBorder="1" applyAlignment="1">
      <alignment horizontal="center"/>
    </xf>
    <xf numFmtId="0" fontId="22" fillId="31" borderId="37" xfId="0" applyFont="1" applyFill="1" applyBorder="1" applyAlignment="1">
      <alignment horizontal="center"/>
    </xf>
    <xf numFmtId="0" fontId="22" fillId="31" borderId="38" xfId="0" applyFont="1" applyFill="1" applyBorder="1" applyAlignment="1">
      <alignment horizontal="center"/>
    </xf>
    <xf numFmtId="0" fontId="22" fillId="36" borderId="39" xfId="0" applyFont="1" applyFill="1" applyBorder="1" applyAlignment="1" applyProtection="1">
      <alignment horizontal="center"/>
      <protection locked="0"/>
    </xf>
    <xf numFmtId="0" fontId="22" fillId="36" borderId="40" xfId="0" applyFont="1" applyFill="1" applyBorder="1" applyAlignment="1" applyProtection="1">
      <alignment horizontal="center"/>
      <protection locked="0"/>
    </xf>
    <xf numFmtId="0" fontId="22" fillId="36" borderId="21" xfId="0" applyFont="1" applyFill="1" applyBorder="1" applyAlignment="1" applyProtection="1">
      <alignment horizontal="center"/>
      <protection locked="0"/>
    </xf>
    <xf numFmtId="0" fontId="22" fillId="31" borderId="31" xfId="0" applyFont="1" applyFill="1" applyBorder="1" applyAlignment="1" applyProtection="1">
      <alignment horizontal="center"/>
      <protection locked="0"/>
    </xf>
    <xf numFmtId="0" fontId="22" fillId="34" borderId="19" xfId="0" applyFont="1" applyFill="1" applyBorder="1" applyAlignment="1">
      <alignment horizontal="right" vertical="center"/>
    </xf>
    <xf numFmtId="0" fontId="22" fillId="34" borderId="27" xfId="0" applyFont="1" applyFill="1" applyBorder="1" applyAlignment="1">
      <alignment horizontal="right" vertical="center"/>
    </xf>
    <xf numFmtId="0" fontId="22" fillId="34" borderId="28" xfId="0" applyFont="1" applyFill="1" applyBorder="1" applyAlignment="1">
      <alignment horizontal="right" vertical="center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32" borderId="19" xfId="0" applyFont="1" applyFill="1" applyBorder="1" applyAlignment="1">
      <alignment horizontal="right" vertical="center"/>
    </xf>
    <xf numFmtId="0" fontId="22" fillId="32" borderId="27" xfId="0" applyFont="1" applyFill="1" applyBorder="1" applyAlignment="1">
      <alignment horizontal="right" vertical="center"/>
    </xf>
    <xf numFmtId="0" fontId="22" fillId="32" borderId="28" xfId="0" applyFont="1" applyFill="1" applyBorder="1" applyAlignment="1">
      <alignment horizontal="right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19" xfId="0" applyFont="1" applyBorder="1" applyAlignment="1">
      <alignment horizontal="right" vertical="center"/>
    </xf>
    <xf numFmtId="0" fontId="22" fillId="0" borderId="27" xfId="0" applyFont="1" applyBorder="1" applyAlignment="1">
      <alignment horizontal="right" vertical="center"/>
    </xf>
    <xf numFmtId="0" fontId="22" fillId="0" borderId="28" xfId="0" applyFont="1" applyBorder="1" applyAlignment="1">
      <alignment horizontal="right" vertical="center"/>
    </xf>
    <xf numFmtId="0" fontId="22" fillId="0" borderId="19" xfId="0" applyFont="1" applyFill="1" applyBorder="1" applyAlignment="1">
      <alignment horizontal="right" vertical="center"/>
    </xf>
    <xf numFmtId="0" fontId="22" fillId="0" borderId="27" xfId="0" applyFont="1" applyFill="1" applyBorder="1" applyAlignment="1">
      <alignment horizontal="right" vertical="center"/>
    </xf>
    <xf numFmtId="0" fontId="22" fillId="0" borderId="28" xfId="0" applyFont="1" applyFill="1" applyBorder="1" applyAlignment="1">
      <alignment horizontal="right" vertical="center"/>
    </xf>
    <xf numFmtId="0" fontId="22" fillId="34" borderId="19" xfId="44" applyFont="1" applyFill="1" applyBorder="1" applyAlignment="1">
      <alignment horizontal="right" vertical="center"/>
      <protection/>
    </xf>
    <xf numFmtId="0" fontId="22" fillId="34" borderId="27" xfId="44" applyFont="1" applyFill="1" applyBorder="1" applyAlignment="1">
      <alignment horizontal="right" vertical="center"/>
      <protection/>
    </xf>
    <xf numFmtId="0" fontId="22" fillId="34" borderId="28" xfId="44" applyFont="1" applyFill="1" applyBorder="1" applyAlignment="1">
      <alignment horizontal="right" vertical="center"/>
      <protection/>
    </xf>
    <xf numFmtId="0" fontId="22" fillId="41" borderId="15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/>
    </xf>
    <xf numFmtId="0" fontId="22" fillId="34" borderId="27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22" fillId="31" borderId="17" xfId="0" applyFont="1" applyFill="1" applyBorder="1" applyAlignment="1">
      <alignment horizontal="center"/>
    </xf>
    <xf numFmtId="0" fontId="22" fillId="34" borderId="15" xfId="0" applyFont="1" applyFill="1" applyBorder="1" applyAlignment="1">
      <alignment horizontal="right" vertic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4" fillId="34" borderId="15" xfId="0" applyFont="1" applyFill="1" applyBorder="1" applyAlignment="1">
      <alignment horizontal="center"/>
    </xf>
    <xf numFmtId="0" fontId="24" fillId="35" borderId="15" xfId="0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horizontal="left"/>
    </xf>
    <xf numFmtId="0" fontId="49" fillId="34" borderId="27" xfId="0" applyFont="1" applyFill="1" applyBorder="1" applyAlignment="1">
      <alignment horizontal="left"/>
    </xf>
    <xf numFmtId="0" fontId="49" fillId="34" borderId="28" xfId="0" applyFont="1" applyFill="1" applyBorder="1" applyAlignment="1">
      <alignment horizontal="left"/>
    </xf>
    <xf numFmtId="0" fontId="35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164" fontId="23" fillId="0" borderId="17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/>
    </xf>
    <xf numFmtId="0" fontId="22" fillId="16" borderId="20" xfId="0" applyFont="1" applyFill="1" applyBorder="1" applyAlignment="1">
      <alignment horizontal="right"/>
    </xf>
    <xf numFmtId="0" fontId="22" fillId="0" borderId="17" xfId="0" applyFont="1" applyFill="1" applyBorder="1" applyAlignment="1">
      <alignment horizontal="center" vertical="center"/>
    </xf>
    <xf numFmtId="0" fontId="22" fillId="34" borderId="15" xfId="44" applyFont="1" applyFill="1" applyBorder="1" applyAlignment="1">
      <alignment vertical="center"/>
      <protection/>
    </xf>
    <xf numFmtId="0" fontId="30" fillId="0" borderId="15" xfId="44" applyFont="1" applyBorder="1" applyAlignment="1">
      <alignment horizontal="justify" vertical="center" wrapText="1"/>
      <protection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Neutra" xfId="51"/>
    <cellStyle name="Normal 2" xfId="52"/>
    <cellStyle name="Nota" xfId="53"/>
    <cellStyle name="Percent" xfId="54"/>
    <cellStyle name="Porcentagem 2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1 1" xfId="62"/>
    <cellStyle name="Título 1 1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2 2" xfId="70"/>
    <cellStyle name="Vírgula 3" xfId="71"/>
    <cellStyle name="Vírgula 3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CCCC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CDD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66675</xdr:rowOff>
    </xdr:from>
    <xdr:to>
      <xdr:col>1</xdr:col>
      <xdr:colOff>1028700</xdr:colOff>
      <xdr:row>4</xdr:row>
      <xdr:rowOff>114300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6200"/>
          <a:ext cx="781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1057275</xdr:colOff>
      <xdr:row>0</xdr:row>
      <xdr:rowOff>66675</xdr:rowOff>
    </xdr:from>
    <xdr:to>
      <xdr:col>4</xdr:col>
      <xdr:colOff>266700</xdr:colOff>
      <xdr:row>4</xdr:row>
      <xdr:rowOff>95250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1352550" y="66675"/>
          <a:ext cx="44386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38100</xdr:rowOff>
    </xdr:from>
    <xdr:to>
      <xdr:col>2</xdr:col>
      <xdr:colOff>581025</xdr:colOff>
      <xdr:row>4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81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0</xdr:row>
      <xdr:rowOff>47625</xdr:rowOff>
    </xdr:from>
    <xdr:to>
      <xdr:col>9</xdr:col>
      <xdr:colOff>438150</xdr:colOff>
      <xdr:row>5</xdr:row>
      <xdr:rowOff>85725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1304925" y="47625"/>
          <a:ext cx="5143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38100</xdr:rowOff>
    </xdr:from>
    <xdr:to>
      <xdr:col>2</xdr:col>
      <xdr:colOff>571500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0</xdr:row>
      <xdr:rowOff>47625</xdr:rowOff>
    </xdr:from>
    <xdr:to>
      <xdr:col>7</xdr:col>
      <xdr:colOff>0</xdr:colOff>
      <xdr:row>5</xdr:row>
      <xdr:rowOff>85725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1200150" y="47625"/>
          <a:ext cx="5429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38100</xdr:rowOff>
    </xdr:from>
    <xdr:to>
      <xdr:col>2</xdr:col>
      <xdr:colOff>266700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962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0</xdr:row>
      <xdr:rowOff>28575</xdr:rowOff>
    </xdr:from>
    <xdr:to>
      <xdr:col>6</xdr:col>
      <xdr:colOff>400050</xdr:colOff>
      <xdr:row>5</xdr:row>
      <xdr:rowOff>66675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1219200" y="28575"/>
          <a:ext cx="70294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38100</xdr:rowOff>
    </xdr:from>
    <xdr:to>
      <xdr:col>2</xdr:col>
      <xdr:colOff>571500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47625</xdr:rowOff>
    </xdr:from>
    <xdr:to>
      <xdr:col>7</xdr:col>
      <xdr:colOff>476250</xdr:colOff>
      <xdr:row>5</xdr:row>
      <xdr:rowOff>114300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1228725" y="47625"/>
          <a:ext cx="60102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38100</xdr:rowOff>
    </xdr:from>
    <xdr:to>
      <xdr:col>2</xdr:col>
      <xdr:colOff>342900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876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0</xdr:row>
      <xdr:rowOff>47625</xdr:rowOff>
    </xdr:from>
    <xdr:to>
      <xdr:col>7</xdr:col>
      <xdr:colOff>0</xdr:colOff>
      <xdr:row>5</xdr:row>
      <xdr:rowOff>85725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1247775" y="47625"/>
          <a:ext cx="476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38100</xdr:rowOff>
    </xdr:from>
    <xdr:to>
      <xdr:col>1</xdr:col>
      <xdr:colOff>923925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10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981075</xdr:colOff>
      <xdr:row>0</xdr:row>
      <xdr:rowOff>66675</xdr:rowOff>
    </xdr:from>
    <xdr:to>
      <xdr:col>3</xdr:col>
      <xdr:colOff>381000</xdr:colOff>
      <xdr:row>5</xdr:row>
      <xdr:rowOff>104775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1257300" y="66675"/>
          <a:ext cx="58293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38100</xdr:rowOff>
    </xdr:from>
    <xdr:to>
      <xdr:col>2</xdr:col>
      <xdr:colOff>381000</xdr:colOff>
      <xdr:row>4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8100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0</xdr:row>
      <xdr:rowOff>47625</xdr:rowOff>
    </xdr:from>
    <xdr:to>
      <xdr:col>6</xdr:col>
      <xdr:colOff>0</xdr:colOff>
      <xdr:row>5</xdr:row>
      <xdr:rowOff>85725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1085850" y="47625"/>
          <a:ext cx="61055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38100</xdr:rowOff>
    </xdr:from>
    <xdr:to>
      <xdr:col>3</xdr:col>
      <xdr:colOff>352425</xdr:colOff>
      <xdr:row>4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0</xdr:row>
      <xdr:rowOff>0</xdr:rowOff>
    </xdr:from>
    <xdr:to>
      <xdr:col>7</xdr:col>
      <xdr:colOff>0</xdr:colOff>
      <xdr:row>5</xdr:row>
      <xdr:rowOff>38100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1000125" y="0"/>
          <a:ext cx="51911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38100</xdr:rowOff>
    </xdr:from>
    <xdr:to>
      <xdr:col>2</xdr:col>
      <xdr:colOff>371475</xdr:colOff>
      <xdr:row>2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0</xdr:row>
      <xdr:rowOff>9525</xdr:rowOff>
    </xdr:from>
    <xdr:to>
      <xdr:col>6</xdr:col>
      <xdr:colOff>0</xdr:colOff>
      <xdr:row>5</xdr:row>
      <xdr:rowOff>9525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1152525" y="9525"/>
          <a:ext cx="47339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38100</xdr:rowOff>
    </xdr:from>
    <xdr:to>
      <xdr:col>1</xdr:col>
      <xdr:colOff>1038225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8100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0</xdr:row>
      <xdr:rowOff>76200</xdr:rowOff>
    </xdr:from>
    <xdr:to>
      <xdr:col>5</xdr:col>
      <xdr:colOff>114300</xdr:colOff>
      <xdr:row>6</xdr:row>
      <xdr:rowOff>47625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1685925" y="76200"/>
          <a:ext cx="4838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495300</xdr:colOff>
      <xdr:row>4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704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0</xdr:row>
      <xdr:rowOff>76200</xdr:rowOff>
    </xdr:from>
    <xdr:to>
      <xdr:col>13</xdr:col>
      <xdr:colOff>381000</xdr:colOff>
      <xdr:row>6</xdr:row>
      <xdr:rowOff>171450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819150" y="76200"/>
          <a:ext cx="743902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38100</xdr:rowOff>
    </xdr:from>
    <xdr:to>
      <xdr:col>2</xdr:col>
      <xdr:colOff>314325</xdr:colOff>
      <xdr:row>3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47625</xdr:rowOff>
    </xdr:from>
    <xdr:to>
      <xdr:col>5</xdr:col>
      <xdr:colOff>1019175</xdr:colOff>
      <xdr:row>4</xdr:row>
      <xdr:rowOff>161925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1104900" y="47625"/>
          <a:ext cx="55911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38100</xdr:rowOff>
    </xdr:from>
    <xdr:to>
      <xdr:col>1</xdr:col>
      <xdr:colOff>923925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10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1028700</xdr:colOff>
      <xdr:row>0</xdr:row>
      <xdr:rowOff>47625</xdr:rowOff>
    </xdr:from>
    <xdr:to>
      <xdr:col>3</xdr:col>
      <xdr:colOff>0</xdr:colOff>
      <xdr:row>6</xdr:row>
      <xdr:rowOff>114300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1304925" y="47625"/>
          <a:ext cx="46196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38100</xdr:rowOff>
    </xdr:from>
    <xdr:to>
      <xdr:col>1</xdr:col>
      <xdr:colOff>923925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10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1028700</xdr:colOff>
      <xdr:row>0</xdr:row>
      <xdr:rowOff>47625</xdr:rowOff>
    </xdr:from>
    <xdr:to>
      <xdr:col>3</xdr:col>
      <xdr:colOff>0</xdr:colOff>
      <xdr:row>6</xdr:row>
      <xdr:rowOff>114300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1304925" y="47625"/>
          <a:ext cx="46196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38100</xdr:rowOff>
    </xdr:from>
    <xdr:to>
      <xdr:col>1</xdr:col>
      <xdr:colOff>923925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10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1028700</xdr:colOff>
      <xdr:row>0</xdr:row>
      <xdr:rowOff>47625</xdr:rowOff>
    </xdr:from>
    <xdr:to>
      <xdr:col>4</xdr:col>
      <xdr:colOff>847725</xdr:colOff>
      <xdr:row>6</xdr:row>
      <xdr:rowOff>114300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1304925" y="47625"/>
          <a:ext cx="51720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38100</xdr:rowOff>
    </xdr:from>
    <xdr:to>
      <xdr:col>1</xdr:col>
      <xdr:colOff>904875</xdr:colOff>
      <xdr:row>4</xdr:row>
      <xdr:rowOff>123825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0</xdr:row>
      <xdr:rowOff>47625</xdr:rowOff>
    </xdr:from>
    <xdr:to>
      <xdr:col>5</xdr:col>
      <xdr:colOff>657225</xdr:colOff>
      <xdr:row>6</xdr:row>
      <xdr:rowOff>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1323975" y="47625"/>
          <a:ext cx="50768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38100</xdr:rowOff>
    </xdr:from>
    <xdr:to>
      <xdr:col>1</xdr:col>
      <xdr:colOff>904875</xdr:colOff>
      <xdr:row>4</xdr:row>
      <xdr:rowOff>123825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38100</xdr:rowOff>
    </xdr:from>
    <xdr:to>
      <xdr:col>2</xdr:col>
      <xdr:colOff>647700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810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676275</xdr:colOff>
      <xdr:row>0</xdr:row>
      <xdr:rowOff>38100</xdr:rowOff>
    </xdr:from>
    <xdr:to>
      <xdr:col>7</xdr:col>
      <xdr:colOff>428625</xdr:colOff>
      <xdr:row>5</xdr:row>
      <xdr:rowOff>76200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1438275" y="38100"/>
          <a:ext cx="5905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381000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61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0</xdr:row>
      <xdr:rowOff>28575</xdr:rowOff>
    </xdr:from>
    <xdr:to>
      <xdr:col>7</xdr:col>
      <xdr:colOff>0</xdr:colOff>
      <xdr:row>5</xdr:row>
      <xdr:rowOff>66675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723900" y="28575"/>
          <a:ext cx="5429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38100</xdr:rowOff>
    </xdr:from>
    <xdr:to>
      <xdr:col>2</xdr:col>
      <xdr:colOff>323850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552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0</xdr:row>
      <xdr:rowOff>0</xdr:rowOff>
    </xdr:from>
    <xdr:to>
      <xdr:col>7</xdr:col>
      <xdr:colOff>0</xdr:colOff>
      <xdr:row>5</xdr:row>
      <xdr:rowOff>38100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971550" y="0"/>
          <a:ext cx="51339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B6:F45"/>
  <sheetViews>
    <sheetView showGridLines="0" view="pageBreakPreview" zoomScale="120" zoomScaleSheetLayoutView="120" zoomScalePageLayoutView="0" workbookViewId="0" topLeftCell="A1">
      <selection activeCell="B45" sqref="B45:C45"/>
    </sheetView>
  </sheetViews>
  <sheetFormatPr defaultColWidth="11.57421875" defaultRowHeight="15"/>
  <cols>
    <col min="1" max="1" width="4.421875" style="1" customWidth="1"/>
    <col min="2" max="2" width="48.8515625" style="1" customWidth="1"/>
    <col min="3" max="3" width="24.421875" style="1" customWidth="1"/>
    <col min="4" max="4" width="5.140625" style="1" customWidth="1"/>
    <col min="5" max="5" width="4.421875" style="1" customWidth="1"/>
    <col min="6" max="16384" width="11.57421875" style="1" customWidth="1"/>
  </cols>
  <sheetData>
    <row r="6" spans="2:3" ht="16.5">
      <c r="B6" s="269" t="s">
        <v>543</v>
      </c>
      <c r="C6" s="269"/>
    </row>
    <row r="7" spans="2:5" ht="16.5">
      <c r="B7" s="269" t="s">
        <v>559</v>
      </c>
      <c r="C7" s="269"/>
      <c r="D7" s="2"/>
      <c r="E7" s="2"/>
    </row>
    <row r="8" spans="2:5" ht="16.5">
      <c r="B8" s="17" t="s">
        <v>0</v>
      </c>
      <c r="C8" s="18">
        <f>PESSOAL!Z36</f>
        <v>0</v>
      </c>
      <c r="D8" s="2"/>
      <c r="E8" s="2"/>
    </row>
    <row r="9" spans="2:5" ht="16.5">
      <c r="B9" s="17" t="s">
        <v>1</v>
      </c>
      <c r="C9" s="18">
        <f>SUM(C10:C13)</f>
        <v>0</v>
      </c>
      <c r="D9" s="2"/>
      <c r="E9" s="2"/>
    </row>
    <row r="10" spans="2:5" ht="16.5">
      <c r="B10" s="19" t="s">
        <v>2</v>
      </c>
      <c r="C10" s="20">
        <f>'ALUGUEL DAS CASAS'!C13</f>
        <v>0</v>
      </c>
      <c r="D10" s="2"/>
      <c r="E10" s="2"/>
    </row>
    <row r="11" spans="2:5" ht="16.5">
      <c r="B11" s="19" t="s">
        <v>560</v>
      </c>
      <c r="C11" s="20">
        <f>'ALUGUEL DAS CASAS'!C21</f>
        <v>0</v>
      </c>
      <c r="D11" s="2"/>
      <c r="E11" s="2"/>
    </row>
    <row r="12" spans="2:5" ht="16.5">
      <c r="B12" s="19" t="s">
        <v>561</v>
      </c>
      <c r="C12" s="20">
        <f>'ALUGUEL DAS CASAS'!C22</f>
        <v>0</v>
      </c>
      <c r="D12" s="2"/>
      <c r="E12" s="2"/>
    </row>
    <row r="13" spans="2:5" ht="16.5">
      <c r="B13" s="19" t="s">
        <v>3</v>
      </c>
      <c r="C13" s="20">
        <f>'ALUGUEL DAS CASAS'!C16</f>
        <v>0</v>
      </c>
      <c r="D13" s="2"/>
      <c r="E13" s="2"/>
    </row>
    <row r="14" spans="2:5" ht="16.5">
      <c r="B14" s="21" t="s">
        <v>4</v>
      </c>
      <c r="C14" s="18">
        <f>SUM(C15:C20)</f>
        <v>0</v>
      </c>
      <c r="D14" s="2"/>
      <c r="E14" s="2"/>
    </row>
    <row r="15" spans="2:5" ht="16.5">
      <c r="B15" s="19" t="s">
        <v>5</v>
      </c>
      <c r="C15" s="20">
        <f>'DESPESAS FIXAS'!C22</f>
        <v>0</v>
      </c>
      <c r="D15" s="2"/>
      <c r="E15" s="2"/>
    </row>
    <row r="16" spans="2:5" ht="16.5">
      <c r="B16" s="19" t="s">
        <v>6</v>
      </c>
      <c r="C16" s="20">
        <f>'DESPESAS FIXAS'!C23</f>
        <v>0</v>
      </c>
      <c r="D16" s="2"/>
      <c r="E16" s="2"/>
    </row>
    <row r="17" spans="2:5" ht="16.5">
      <c r="B17" s="19" t="s">
        <v>372</v>
      </c>
      <c r="C17" s="20">
        <f>'DESPESAS FIXAS'!C24</f>
        <v>0</v>
      </c>
      <c r="D17" s="2"/>
      <c r="E17" s="2"/>
    </row>
    <row r="18" spans="2:5" ht="16.5">
      <c r="B18" s="19" t="s">
        <v>7</v>
      </c>
      <c r="C18" s="22">
        <f>'DESPESAS FIXAS'!C25</f>
        <v>0</v>
      </c>
      <c r="D18" s="2"/>
      <c r="E18" s="2"/>
    </row>
    <row r="19" spans="2:5" ht="16.5">
      <c r="B19" s="19" t="s">
        <v>8</v>
      </c>
      <c r="C19" s="22">
        <f>'DESPESAS FIXAS'!C26</f>
        <v>0</v>
      </c>
      <c r="D19" s="2"/>
      <c r="E19" s="2"/>
    </row>
    <row r="20" spans="2:5" ht="16.5">
      <c r="B20" s="19" t="s">
        <v>9</v>
      </c>
      <c r="C20" s="20">
        <f>'DESPESAS FIXAS'!C27</f>
        <v>0</v>
      </c>
      <c r="D20" s="2"/>
      <c r="E20" s="2"/>
    </row>
    <row r="21" spans="2:5" ht="16.5">
      <c r="B21" s="23" t="s">
        <v>10</v>
      </c>
      <c r="C21" s="18">
        <f>SUM(C22:C23)</f>
        <v>0</v>
      </c>
      <c r="D21" s="2"/>
      <c r="E21" s="2"/>
    </row>
    <row r="22" spans="2:5" ht="16.5">
      <c r="B22" s="19" t="s">
        <v>567</v>
      </c>
      <c r="C22" s="20">
        <f>DESLOCAMENTO!E11</f>
        <v>0</v>
      </c>
      <c r="D22" s="2"/>
      <c r="E22" s="2"/>
    </row>
    <row r="23" spans="2:5" ht="16.5">
      <c r="B23" s="19" t="s">
        <v>349</v>
      </c>
      <c r="C23" s="20">
        <f>DESLOCAMENTO!E12</f>
        <v>0</v>
      </c>
      <c r="D23" s="2"/>
      <c r="E23" s="2"/>
    </row>
    <row r="24" spans="2:5" ht="16.5">
      <c r="B24" s="17" t="s">
        <v>11</v>
      </c>
      <c r="C24" s="18">
        <f>'ALIMENTAÇÃO '!E24</f>
        <v>0</v>
      </c>
      <c r="D24" s="2"/>
      <c r="E24" s="2"/>
    </row>
    <row r="25" spans="2:5" ht="16.5">
      <c r="B25" s="17" t="s">
        <v>12</v>
      </c>
      <c r="C25" s="18">
        <f>'MAN E CONS PREDIAL'!G17</f>
        <v>0</v>
      </c>
      <c r="D25" s="2"/>
      <c r="E25" s="2"/>
    </row>
    <row r="26" spans="2:5" ht="16.5">
      <c r="B26" s="17" t="s">
        <v>13</v>
      </c>
      <c r="C26" s="18">
        <f>SUM(C27:C29)</f>
        <v>0</v>
      </c>
      <c r="D26" s="2"/>
      <c r="E26" s="2"/>
    </row>
    <row r="27" spans="2:5" ht="16.5">
      <c r="B27" s="19" t="s">
        <v>572</v>
      </c>
      <c r="C27" s="20">
        <f>'LIVROS DIDÁTICOS'!F14</f>
        <v>0</v>
      </c>
      <c r="D27" s="2"/>
      <c r="E27" s="2"/>
    </row>
    <row r="28" spans="2:5" ht="12.75" customHeight="1">
      <c r="B28" s="19" t="s">
        <v>350</v>
      </c>
      <c r="C28" s="20">
        <f>'MAT PEDAGOGICO'!G45</f>
        <v>0</v>
      </c>
      <c r="D28" s="2"/>
      <c r="E28" s="2"/>
    </row>
    <row r="29" spans="2:5" ht="16.5">
      <c r="B29" s="19" t="s">
        <v>14</v>
      </c>
      <c r="C29" s="20">
        <f>'MAT DE OFICINA'!I17</f>
        <v>0</v>
      </c>
      <c r="D29" s="2"/>
      <c r="E29" s="2"/>
    </row>
    <row r="30" spans="2:5" ht="16.5">
      <c r="B30" s="17" t="s">
        <v>15</v>
      </c>
      <c r="C30" s="18">
        <f>'MAT EXPEDIENTE'!G81</f>
        <v>0</v>
      </c>
      <c r="D30" s="2"/>
      <c r="E30" s="2"/>
    </row>
    <row r="31" spans="2:5" ht="16.5">
      <c r="B31" s="17" t="s">
        <v>16</v>
      </c>
      <c r="C31" s="18">
        <f>COMBUSTIVEL!E13</f>
        <v>0</v>
      </c>
      <c r="D31" s="2"/>
      <c r="E31" s="2"/>
    </row>
    <row r="32" spans="2:5" ht="16.5">
      <c r="B32" s="17" t="s">
        <v>359</v>
      </c>
      <c r="C32" s="18">
        <f>'MAT DE LIMPEZA E  DESC'!G63</f>
        <v>0</v>
      </c>
      <c r="D32" s="2"/>
      <c r="E32" s="2"/>
    </row>
    <row r="33" spans="2:5" ht="16.5">
      <c r="B33" s="17" t="s">
        <v>358</v>
      </c>
      <c r="C33" s="18">
        <f>'USO PESSOAL E MEDIC'!G44</f>
        <v>0</v>
      </c>
      <c r="D33" s="2"/>
      <c r="E33" s="2"/>
    </row>
    <row r="34" spans="2:5" ht="16.5">
      <c r="B34" s="17" t="s">
        <v>17</v>
      </c>
      <c r="C34" s="18">
        <f>C35</f>
        <v>0</v>
      </c>
      <c r="D34" s="2"/>
      <c r="E34" s="2"/>
    </row>
    <row r="35" spans="2:5" ht="16.5">
      <c r="B35" s="24" t="s">
        <v>18</v>
      </c>
      <c r="C35" s="25">
        <f>'LOCAÇÃO DE VEICULO'!D21</f>
        <v>0</v>
      </c>
      <c r="D35" s="2"/>
      <c r="E35" s="2"/>
    </row>
    <row r="36" spans="2:5" ht="16.5">
      <c r="B36" s="26" t="s">
        <v>19</v>
      </c>
      <c r="C36" s="27">
        <f>'SERV DE TERCEIRO'!F48</f>
        <v>0</v>
      </c>
      <c r="D36" s="2"/>
      <c r="E36" s="2"/>
    </row>
    <row r="37" spans="2:5" ht="16.5">
      <c r="B37" s="26" t="s">
        <v>20</v>
      </c>
      <c r="C37" s="27">
        <f>'CAMA_ MESA E BANHO'!G19</f>
        <v>0</v>
      </c>
      <c r="D37" s="2"/>
      <c r="E37" s="2"/>
    </row>
    <row r="38" spans="2:5" ht="16.5">
      <c r="B38" s="26" t="s">
        <v>419</v>
      </c>
      <c r="C38" s="27">
        <f>UTENSÍLIOS!F68</f>
        <v>0</v>
      </c>
      <c r="D38" s="2"/>
      <c r="E38" s="2"/>
    </row>
    <row r="39" spans="2:5" ht="16.5">
      <c r="B39" s="26" t="s">
        <v>21</v>
      </c>
      <c r="C39" s="27">
        <f>CAPACITAÇÕES!E60</f>
        <v>0</v>
      </c>
      <c r="D39" s="2"/>
      <c r="E39" s="2"/>
    </row>
    <row r="40" spans="2:5" ht="16.5">
      <c r="B40" s="26" t="s">
        <v>22</v>
      </c>
      <c r="C40" s="27">
        <f>'MATERIAL PERMANENTE'!F51</f>
        <v>0</v>
      </c>
      <c r="D40" s="2"/>
      <c r="E40" s="2"/>
    </row>
    <row r="41" spans="2:5" ht="16.5">
      <c r="B41" s="28" t="s">
        <v>23</v>
      </c>
      <c r="C41" s="267">
        <f>C8+C9+C14+C21+C24+C25+C26+C30+C31+C32+C33+C34+C36+C37+C38+C39+C40</f>
        <v>0</v>
      </c>
      <c r="D41" s="2"/>
      <c r="E41" s="2"/>
    </row>
    <row r="42" spans="2:5" ht="16.5">
      <c r="B42" s="28" t="s">
        <v>24</v>
      </c>
      <c r="C42" s="267">
        <f>C41/12</f>
        <v>0</v>
      </c>
      <c r="D42" s="2"/>
      <c r="E42" s="2"/>
    </row>
    <row r="43" spans="2:3" ht="16.5" hidden="1">
      <c r="B43" s="8" t="s">
        <v>430</v>
      </c>
      <c r="C43" s="9">
        <f>C41/3</f>
        <v>0</v>
      </c>
    </row>
    <row r="44" spans="2:3" ht="16.5" hidden="1">
      <c r="B44" s="10" t="s">
        <v>429</v>
      </c>
      <c r="C44" s="11">
        <f>C43-1080000</f>
        <v>-1080000</v>
      </c>
    </row>
    <row r="45" spans="2:6" ht="110.25" customHeight="1">
      <c r="B45" s="270" t="s">
        <v>600</v>
      </c>
      <c r="C45" s="270"/>
      <c r="D45" s="4"/>
      <c r="E45" s="4"/>
      <c r="F45" s="4"/>
    </row>
  </sheetData>
  <sheetProtection password="C7D7" sheet="1" objects="1" scenarios="1" formatCells="0" selectLockedCells="1"/>
  <mergeCells count="3">
    <mergeCell ref="B7:C7"/>
    <mergeCell ref="B45:C45"/>
    <mergeCell ref="B6:C6"/>
  </mergeCells>
  <printOptions horizontalCentered="1"/>
  <pageMargins left="0.89" right="0.11811023622047245" top="0.56" bottom="0.1968503937007874" header="0" footer="0.11811023622047245"/>
  <pageSetup fitToWidth="0" fitToHeight="1" horizontalDpi="600" verticalDpi="600" orientation="portrait" paperSize="9" r:id="rId2"/>
  <headerFooter>
    <oddHeader>&amp;C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8:I17"/>
  <sheetViews>
    <sheetView showGridLines="0" zoomScale="110" zoomScaleNormal="110" zoomScalePageLayoutView="0" workbookViewId="0" topLeftCell="A1">
      <selection activeCell="C16" sqref="C16"/>
    </sheetView>
  </sheetViews>
  <sheetFormatPr defaultColWidth="0" defaultRowHeight="15" zeroHeight="1"/>
  <cols>
    <col min="1" max="1" width="5.8515625" style="3" customWidth="1"/>
    <col min="2" max="2" width="5.57421875" style="3" customWidth="1"/>
    <col min="3" max="3" width="28.140625" style="3" customWidth="1"/>
    <col min="4" max="5" width="9.140625" style="3" customWidth="1"/>
    <col min="6" max="6" width="10.8515625" style="3" hidden="1" customWidth="1"/>
    <col min="7" max="7" width="13.8515625" style="3" hidden="1" customWidth="1"/>
    <col min="8" max="8" width="17.00390625" style="3" bestFit="1" customWidth="1"/>
    <col min="9" max="9" width="15.28125" style="3" customWidth="1"/>
    <col min="10" max="11" width="9.140625" style="3" customWidth="1"/>
    <col min="12" max="16384" width="0" style="3" hidden="1" customWidth="1"/>
  </cols>
  <sheetData>
    <row r="1" ht="12.75"/>
    <row r="2" ht="12.75"/>
    <row r="3" ht="12.75"/>
    <row r="4" ht="12.75"/>
    <row r="5" ht="12.75"/>
    <row r="6" ht="12.75"/>
    <row r="7" ht="12.75"/>
    <row r="8" spans="2:9" ht="12.75">
      <c r="B8" s="311" t="s">
        <v>592</v>
      </c>
      <c r="C8" s="312"/>
      <c r="D8" s="312"/>
      <c r="E8" s="312"/>
      <c r="F8" s="312"/>
      <c r="G8" s="312"/>
      <c r="H8" s="312"/>
      <c r="I8" s="313"/>
    </row>
    <row r="9" ht="13.5">
      <c r="I9" s="7">
        <v>1</v>
      </c>
    </row>
    <row r="10" spans="2:9" ht="30.75" customHeight="1">
      <c r="B10" s="77" t="s">
        <v>66</v>
      </c>
      <c r="C10" s="77" t="s">
        <v>62</v>
      </c>
      <c r="D10" s="77" t="s">
        <v>569</v>
      </c>
      <c r="E10" s="77" t="s">
        <v>64</v>
      </c>
      <c r="F10" s="77" t="s">
        <v>58</v>
      </c>
      <c r="G10" s="77" t="s">
        <v>65</v>
      </c>
      <c r="H10" s="77" t="s">
        <v>473</v>
      </c>
      <c r="I10" s="77" t="s">
        <v>65</v>
      </c>
    </row>
    <row r="11" spans="2:9" ht="12.75">
      <c r="B11" s="85">
        <v>1</v>
      </c>
      <c r="C11" s="86" t="s">
        <v>474</v>
      </c>
      <c r="D11" s="89" t="s">
        <v>69</v>
      </c>
      <c r="E11" s="90">
        <v>90</v>
      </c>
      <c r="F11" s="91">
        <v>4.5</v>
      </c>
      <c r="G11" s="91">
        <f>F11*E11</f>
        <v>405</v>
      </c>
      <c r="H11" s="92"/>
      <c r="I11" s="93">
        <f>E11*H11</f>
        <v>0</v>
      </c>
    </row>
    <row r="12" spans="2:9" ht="12.75">
      <c r="B12" s="85">
        <v>2</v>
      </c>
      <c r="C12" s="86" t="s">
        <v>475</v>
      </c>
      <c r="D12" s="89" t="s">
        <v>69</v>
      </c>
      <c r="E12" s="90">
        <v>90</v>
      </c>
      <c r="F12" s="94">
        <v>6.8</v>
      </c>
      <c r="G12" s="91">
        <f>E12*F12</f>
        <v>612</v>
      </c>
      <c r="H12" s="92"/>
      <c r="I12" s="93">
        <f>E12*H12</f>
        <v>0</v>
      </c>
    </row>
    <row r="13" spans="2:9" ht="12.75">
      <c r="B13" s="85">
        <v>3</v>
      </c>
      <c r="C13" s="86" t="s">
        <v>476</v>
      </c>
      <c r="D13" s="89" t="s">
        <v>69</v>
      </c>
      <c r="E13" s="90">
        <v>90</v>
      </c>
      <c r="F13" s="94">
        <v>8.4</v>
      </c>
      <c r="G13" s="91">
        <f>E13*F13</f>
        <v>756</v>
      </c>
      <c r="H13" s="92"/>
      <c r="I13" s="93">
        <f>E13*H13</f>
        <v>0</v>
      </c>
    </row>
    <row r="14" spans="2:9" ht="12.75">
      <c r="B14" s="85">
        <v>4</v>
      </c>
      <c r="C14" s="95" t="s">
        <v>100</v>
      </c>
      <c r="D14" s="89" t="s">
        <v>69</v>
      </c>
      <c r="E14" s="90">
        <v>90</v>
      </c>
      <c r="F14" s="96">
        <v>7.5</v>
      </c>
      <c r="G14" s="96">
        <f>E14*F14</f>
        <v>675</v>
      </c>
      <c r="H14" s="92"/>
      <c r="I14" s="93">
        <f>E14*H14</f>
        <v>0</v>
      </c>
    </row>
    <row r="15" spans="2:9" ht="12.75">
      <c r="B15" s="85">
        <v>5</v>
      </c>
      <c r="C15" s="95" t="s">
        <v>101</v>
      </c>
      <c r="D15" s="89" t="s">
        <v>69</v>
      </c>
      <c r="E15" s="90">
        <v>90</v>
      </c>
      <c r="F15" s="96">
        <v>16</v>
      </c>
      <c r="G15" s="96">
        <f>E15*F15</f>
        <v>1440</v>
      </c>
      <c r="H15" s="92"/>
      <c r="I15" s="93">
        <f>E15*H15</f>
        <v>0</v>
      </c>
    </row>
    <row r="16" spans="2:9" ht="12.75">
      <c r="B16" s="85">
        <v>6</v>
      </c>
      <c r="C16" s="95" t="s">
        <v>102</v>
      </c>
      <c r="D16" s="89" t="s">
        <v>69</v>
      </c>
      <c r="E16" s="90">
        <v>90</v>
      </c>
      <c r="F16" s="96">
        <v>18.3</v>
      </c>
      <c r="G16" s="96">
        <f>E16*F16</f>
        <v>1647</v>
      </c>
      <c r="H16" s="92"/>
      <c r="I16" s="93">
        <f>E16*H16</f>
        <v>0</v>
      </c>
    </row>
    <row r="17" spans="2:9" ht="16.5" customHeight="1">
      <c r="B17" s="326" t="s">
        <v>556</v>
      </c>
      <c r="C17" s="327"/>
      <c r="D17" s="327"/>
      <c r="E17" s="327"/>
      <c r="F17" s="327"/>
      <c r="G17" s="327"/>
      <c r="H17" s="328"/>
      <c r="I17" s="98">
        <f>SUM(I11:I16)</f>
        <v>0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</sheetData>
  <sheetProtection/>
  <mergeCells count="2">
    <mergeCell ref="B8:I8"/>
    <mergeCell ref="B17:H17"/>
  </mergeCells>
  <printOptions horizontalCentered="1"/>
  <pageMargins left="1.0236220472440944" right="0.5118110236220472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7:G81"/>
  <sheetViews>
    <sheetView showGridLines="0" zoomScale="110" zoomScaleNormal="110" zoomScalePageLayoutView="0" workbookViewId="0" topLeftCell="A1">
      <selection activeCell="B10" sqref="B10"/>
    </sheetView>
  </sheetViews>
  <sheetFormatPr defaultColWidth="0" defaultRowHeight="15" zeroHeight="1"/>
  <cols>
    <col min="1" max="1" width="3.140625" style="3" customWidth="1"/>
    <col min="2" max="2" width="6.421875" style="3" customWidth="1"/>
    <col min="3" max="3" width="41.421875" style="3" customWidth="1"/>
    <col min="4" max="4" width="9.140625" style="3" customWidth="1"/>
    <col min="5" max="5" width="7.8515625" style="3" customWidth="1"/>
    <col min="6" max="6" width="17.57421875" style="3" bestFit="1" customWidth="1"/>
    <col min="7" max="7" width="13.8515625" style="76" bestFit="1" customWidth="1"/>
    <col min="8" max="8" width="9.140625" style="3" customWidth="1"/>
    <col min="9" max="16384" width="0" style="3" hidden="1" customWidth="1"/>
  </cols>
  <sheetData>
    <row r="1" ht="12.75"/>
    <row r="2" ht="12.75"/>
    <row r="3" ht="12.75"/>
    <row r="4" ht="12.75"/>
    <row r="5" ht="12.75"/>
    <row r="6" ht="12.75"/>
    <row r="7" spans="2:7" ht="12.75">
      <c r="B7" s="311" t="s">
        <v>593</v>
      </c>
      <c r="C7" s="312"/>
      <c r="D7" s="312"/>
      <c r="E7" s="312"/>
      <c r="F7" s="312"/>
      <c r="G7" s="312"/>
    </row>
    <row r="8" ht="12.75"/>
    <row r="9" spans="2:7" ht="12.75">
      <c r="B9" s="77" t="s">
        <v>66</v>
      </c>
      <c r="C9" s="77" t="s">
        <v>62</v>
      </c>
      <c r="D9" s="77" t="s">
        <v>63</v>
      </c>
      <c r="E9" s="77" t="s">
        <v>64</v>
      </c>
      <c r="F9" s="77" t="s">
        <v>70</v>
      </c>
      <c r="G9" s="78" t="s">
        <v>65</v>
      </c>
    </row>
    <row r="10" spans="2:7" s="82" customFormat="1" ht="12.75">
      <c r="B10" s="79">
        <v>1</v>
      </c>
      <c r="C10" s="80" t="s">
        <v>103</v>
      </c>
      <c r="D10" s="79" t="s">
        <v>69</v>
      </c>
      <c r="E10" s="79">
        <v>6</v>
      </c>
      <c r="F10" s="83"/>
      <c r="G10" s="81">
        <f aca="true" t="shared" si="0" ref="G10:G73">E10*F10</f>
        <v>0</v>
      </c>
    </row>
    <row r="11" spans="2:7" s="82" customFormat="1" ht="15" customHeight="1">
      <c r="B11" s="79">
        <v>2</v>
      </c>
      <c r="C11" s="80" t="s">
        <v>453</v>
      </c>
      <c r="D11" s="79" t="s">
        <v>104</v>
      </c>
      <c r="E11" s="79">
        <v>3</v>
      </c>
      <c r="F11" s="83"/>
      <c r="G11" s="81">
        <f t="shared" si="0"/>
        <v>0</v>
      </c>
    </row>
    <row r="12" spans="2:7" s="82" customFormat="1" ht="15" customHeight="1">
      <c r="B12" s="79">
        <v>3</v>
      </c>
      <c r="C12" s="80" t="s">
        <v>105</v>
      </c>
      <c r="D12" s="79" t="s">
        <v>89</v>
      </c>
      <c r="E12" s="79">
        <v>6</v>
      </c>
      <c r="F12" s="83"/>
      <c r="G12" s="81">
        <f t="shared" si="0"/>
        <v>0</v>
      </c>
    </row>
    <row r="13" spans="2:7" s="82" customFormat="1" ht="15" customHeight="1">
      <c r="B13" s="79">
        <v>4</v>
      </c>
      <c r="C13" s="80" t="s">
        <v>454</v>
      </c>
      <c r="D13" s="79" t="s">
        <v>104</v>
      </c>
      <c r="E13" s="79">
        <v>3</v>
      </c>
      <c r="F13" s="83"/>
      <c r="G13" s="81">
        <f t="shared" si="0"/>
        <v>0</v>
      </c>
    </row>
    <row r="14" spans="2:7" ht="15" customHeight="1">
      <c r="B14" s="79">
        <v>5</v>
      </c>
      <c r="C14" s="84" t="s">
        <v>106</v>
      </c>
      <c r="D14" s="85" t="s">
        <v>89</v>
      </c>
      <c r="E14" s="85">
        <v>10</v>
      </c>
      <c r="F14" s="83"/>
      <c r="G14" s="81">
        <f t="shared" si="0"/>
        <v>0</v>
      </c>
    </row>
    <row r="15" spans="2:7" ht="15" customHeight="1">
      <c r="B15" s="79">
        <v>6</v>
      </c>
      <c r="C15" s="86" t="s">
        <v>107</v>
      </c>
      <c r="D15" s="85" t="s">
        <v>69</v>
      </c>
      <c r="E15" s="85">
        <v>20</v>
      </c>
      <c r="F15" s="83"/>
      <c r="G15" s="81">
        <f t="shared" si="0"/>
        <v>0</v>
      </c>
    </row>
    <row r="16" spans="2:7" ht="15" customHeight="1">
      <c r="B16" s="79">
        <v>7</v>
      </c>
      <c r="C16" s="86" t="s">
        <v>108</v>
      </c>
      <c r="D16" s="85" t="s">
        <v>69</v>
      </c>
      <c r="E16" s="85">
        <v>90</v>
      </c>
      <c r="F16" s="83"/>
      <c r="G16" s="81">
        <f t="shared" si="0"/>
        <v>0</v>
      </c>
    </row>
    <row r="17" spans="2:7" ht="15" customHeight="1">
      <c r="B17" s="79">
        <v>8</v>
      </c>
      <c r="C17" s="86" t="s">
        <v>109</v>
      </c>
      <c r="D17" s="85" t="s">
        <v>69</v>
      </c>
      <c r="E17" s="85">
        <v>90</v>
      </c>
      <c r="F17" s="83"/>
      <c r="G17" s="81">
        <f t="shared" si="0"/>
        <v>0</v>
      </c>
    </row>
    <row r="18" spans="2:7" ht="15" customHeight="1">
      <c r="B18" s="79">
        <v>9</v>
      </c>
      <c r="C18" s="86" t="s">
        <v>455</v>
      </c>
      <c r="D18" s="85" t="s">
        <v>69</v>
      </c>
      <c r="E18" s="85">
        <v>2</v>
      </c>
      <c r="F18" s="83"/>
      <c r="G18" s="81">
        <f t="shared" si="0"/>
        <v>0</v>
      </c>
    </row>
    <row r="19" spans="2:7" ht="15" customHeight="1">
      <c r="B19" s="79">
        <v>10</v>
      </c>
      <c r="C19" s="86" t="s">
        <v>110</v>
      </c>
      <c r="D19" s="85" t="s">
        <v>69</v>
      </c>
      <c r="E19" s="85">
        <v>4</v>
      </c>
      <c r="F19" s="83"/>
      <c r="G19" s="81">
        <f t="shared" si="0"/>
        <v>0</v>
      </c>
    </row>
    <row r="20" spans="2:7" ht="15" customHeight="1">
      <c r="B20" s="79">
        <v>11</v>
      </c>
      <c r="C20" s="87" t="s">
        <v>111</v>
      </c>
      <c r="D20" s="85" t="s">
        <v>104</v>
      </c>
      <c r="E20" s="85">
        <v>6</v>
      </c>
      <c r="F20" s="83"/>
      <c r="G20" s="81">
        <f t="shared" si="0"/>
        <v>0</v>
      </c>
    </row>
    <row r="21" spans="2:7" ht="15" customHeight="1">
      <c r="B21" s="79">
        <v>12</v>
      </c>
      <c r="C21" s="88" t="s">
        <v>112</v>
      </c>
      <c r="D21" s="85" t="s">
        <v>69</v>
      </c>
      <c r="E21" s="85">
        <v>90</v>
      </c>
      <c r="F21" s="83"/>
      <c r="G21" s="81">
        <f t="shared" si="0"/>
        <v>0</v>
      </c>
    </row>
    <row r="22" spans="2:7" ht="15" customHeight="1">
      <c r="B22" s="79">
        <v>13</v>
      </c>
      <c r="C22" s="88" t="s">
        <v>113</v>
      </c>
      <c r="D22" s="85" t="s">
        <v>89</v>
      </c>
      <c r="E22" s="85">
        <v>2</v>
      </c>
      <c r="F22" s="83"/>
      <c r="G22" s="81">
        <f t="shared" si="0"/>
        <v>0</v>
      </c>
    </row>
    <row r="23" spans="2:7" ht="15" customHeight="1">
      <c r="B23" s="79">
        <v>14</v>
      </c>
      <c r="C23" s="88" t="s">
        <v>456</v>
      </c>
      <c r="D23" s="85" t="s">
        <v>69</v>
      </c>
      <c r="E23" s="85">
        <v>6</v>
      </c>
      <c r="F23" s="83"/>
      <c r="G23" s="81">
        <f t="shared" si="0"/>
        <v>0</v>
      </c>
    </row>
    <row r="24" spans="2:7" ht="15" customHeight="1">
      <c r="B24" s="79">
        <v>15</v>
      </c>
      <c r="C24" s="88" t="s">
        <v>114</v>
      </c>
      <c r="D24" s="85" t="s">
        <v>69</v>
      </c>
      <c r="E24" s="85">
        <v>6</v>
      </c>
      <c r="F24" s="83"/>
      <c r="G24" s="81">
        <f t="shared" si="0"/>
        <v>0</v>
      </c>
    </row>
    <row r="25" spans="2:7" ht="15" customHeight="1">
      <c r="B25" s="79">
        <v>16</v>
      </c>
      <c r="C25" s="88" t="s">
        <v>417</v>
      </c>
      <c r="D25" s="85" t="s">
        <v>104</v>
      </c>
      <c r="E25" s="85">
        <v>10</v>
      </c>
      <c r="F25" s="83"/>
      <c r="G25" s="81">
        <f t="shared" si="0"/>
        <v>0</v>
      </c>
    </row>
    <row r="26" spans="2:7" ht="15" customHeight="1">
      <c r="B26" s="79">
        <v>17</v>
      </c>
      <c r="C26" s="88" t="s">
        <v>115</v>
      </c>
      <c r="D26" s="85" t="s">
        <v>104</v>
      </c>
      <c r="E26" s="85">
        <v>50</v>
      </c>
      <c r="F26" s="83"/>
      <c r="G26" s="81">
        <f t="shared" si="0"/>
        <v>0</v>
      </c>
    </row>
    <row r="27" spans="2:7" ht="15" customHeight="1">
      <c r="B27" s="79">
        <v>18</v>
      </c>
      <c r="C27" s="88" t="s">
        <v>116</v>
      </c>
      <c r="D27" s="85" t="s">
        <v>104</v>
      </c>
      <c r="E27" s="85">
        <v>9</v>
      </c>
      <c r="F27" s="83"/>
      <c r="G27" s="81">
        <f t="shared" si="0"/>
        <v>0</v>
      </c>
    </row>
    <row r="28" spans="2:7" ht="15" customHeight="1">
      <c r="B28" s="79">
        <v>19</v>
      </c>
      <c r="C28" s="88" t="s">
        <v>117</v>
      </c>
      <c r="D28" s="85" t="s">
        <v>104</v>
      </c>
      <c r="E28" s="85">
        <v>6</v>
      </c>
      <c r="F28" s="83"/>
      <c r="G28" s="81">
        <f t="shared" si="0"/>
        <v>0</v>
      </c>
    </row>
    <row r="29" spans="2:7" ht="15" customHeight="1">
      <c r="B29" s="79">
        <v>20</v>
      </c>
      <c r="C29" s="84" t="s">
        <v>118</v>
      </c>
      <c r="D29" s="85" t="s">
        <v>104</v>
      </c>
      <c r="E29" s="85">
        <v>9</v>
      </c>
      <c r="F29" s="83"/>
      <c r="G29" s="81">
        <f t="shared" si="0"/>
        <v>0</v>
      </c>
    </row>
    <row r="30" spans="2:7" ht="15" customHeight="1">
      <c r="B30" s="79">
        <v>21</v>
      </c>
      <c r="C30" s="88" t="s">
        <v>119</v>
      </c>
      <c r="D30" s="85" t="s">
        <v>104</v>
      </c>
      <c r="E30" s="85">
        <v>9</v>
      </c>
      <c r="F30" s="83"/>
      <c r="G30" s="81">
        <f t="shared" si="0"/>
        <v>0</v>
      </c>
    </row>
    <row r="31" spans="2:7" ht="15" customHeight="1">
      <c r="B31" s="79">
        <v>22</v>
      </c>
      <c r="C31" s="84" t="s">
        <v>120</v>
      </c>
      <c r="D31" s="85" t="s">
        <v>69</v>
      </c>
      <c r="E31" s="85">
        <v>20</v>
      </c>
      <c r="F31" s="83"/>
      <c r="G31" s="81">
        <f t="shared" si="0"/>
        <v>0</v>
      </c>
    </row>
    <row r="32" spans="2:7" ht="15" customHeight="1">
      <c r="B32" s="79">
        <v>23</v>
      </c>
      <c r="C32" s="88" t="s">
        <v>464</v>
      </c>
      <c r="D32" s="85" t="s">
        <v>69</v>
      </c>
      <c r="E32" s="85">
        <v>45</v>
      </c>
      <c r="F32" s="83"/>
      <c r="G32" s="81">
        <f t="shared" si="0"/>
        <v>0</v>
      </c>
    </row>
    <row r="33" spans="2:7" ht="15" customHeight="1">
      <c r="B33" s="79">
        <v>24</v>
      </c>
      <c r="C33" s="88" t="s">
        <v>121</v>
      </c>
      <c r="D33" s="85" t="s">
        <v>69</v>
      </c>
      <c r="E33" s="85">
        <v>10</v>
      </c>
      <c r="F33" s="83"/>
      <c r="G33" s="81">
        <f t="shared" si="0"/>
        <v>0</v>
      </c>
    </row>
    <row r="34" spans="2:7" ht="15" customHeight="1">
      <c r="B34" s="79">
        <v>25</v>
      </c>
      <c r="C34" s="84" t="s">
        <v>122</v>
      </c>
      <c r="D34" s="85" t="s">
        <v>104</v>
      </c>
      <c r="E34" s="85">
        <v>10</v>
      </c>
      <c r="F34" s="83"/>
      <c r="G34" s="81">
        <f t="shared" si="0"/>
        <v>0</v>
      </c>
    </row>
    <row r="35" spans="2:7" ht="15" customHeight="1">
      <c r="B35" s="79">
        <v>26</v>
      </c>
      <c r="C35" s="84" t="s">
        <v>457</v>
      </c>
      <c r="D35" s="85" t="s">
        <v>89</v>
      </c>
      <c r="E35" s="85">
        <v>12</v>
      </c>
      <c r="F35" s="83"/>
      <c r="G35" s="81">
        <f t="shared" si="0"/>
        <v>0</v>
      </c>
    </row>
    <row r="36" spans="2:7" ht="15" customHeight="1">
      <c r="B36" s="79">
        <v>27</v>
      </c>
      <c r="C36" s="88" t="s">
        <v>123</v>
      </c>
      <c r="D36" s="85" t="s">
        <v>104</v>
      </c>
      <c r="E36" s="85">
        <v>6</v>
      </c>
      <c r="F36" s="83"/>
      <c r="G36" s="81">
        <f t="shared" si="0"/>
        <v>0</v>
      </c>
    </row>
    <row r="37" spans="2:7" ht="15" customHeight="1">
      <c r="B37" s="79">
        <v>28</v>
      </c>
      <c r="C37" s="88" t="s">
        <v>124</v>
      </c>
      <c r="D37" s="85" t="s">
        <v>104</v>
      </c>
      <c r="E37" s="85">
        <v>6</v>
      </c>
      <c r="F37" s="83"/>
      <c r="G37" s="81">
        <f t="shared" si="0"/>
        <v>0</v>
      </c>
    </row>
    <row r="38" spans="2:7" ht="15" customHeight="1">
      <c r="B38" s="79">
        <v>29</v>
      </c>
      <c r="C38" s="88" t="s">
        <v>125</v>
      </c>
      <c r="D38" s="85" t="s">
        <v>69</v>
      </c>
      <c r="E38" s="85">
        <v>6</v>
      </c>
      <c r="F38" s="83"/>
      <c r="G38" s="81">
        <f t="shared" si="0"/>
        <v>0</v>
      </c>
    </row>
    <row r="39" spans="2:7" ht="15" customHeight="1">
      <c r="B39" s="79">
        <v>30</v>
      </c>
      <c r="C39" s="88" t="s">
        <v>126</v>
      </c>
      <c r="D39" s="85" t="s">
        <v>69</v>
      </c>
      <c r="E39" s="85">
        <v>45</v>
      </c>
      <c r="F39" s="83"/>
      <c r="G39" s="81">
        <f t="shared" si="0"/>
        <v>0</v>
      </c>
    </row>
    <row r="40" spans="2:7" ht="15" customHeight="1">
      <c r="B40" s="79">
        <v>31</v>
      </c>
      <c r="C40" s="88" t="s">
        <v>127</v>
      </c>
      <c r="D40" s="85" t="s">
        <v>69</v>
      </c>
      <c r="E40" s="85">
        <v>9</v>
      </c>
      <c r="F40" s="83"/>
      <c r="G40" s="81">
        <f t="shared" si="0"/>
        <v>0</v>
      </c>
    </row>
    <row r="41" spans="2:7" ht="15" customHeight="1">
      <c r="B41" s="79">
        <v>32</v>
      </c>
      <c r="C41" s="88" t="s">
        <v>458</v>
      </c>
      <c r="D41" s="85" t="s">
        <v>89</v>
      </c>
      <c r="E41" s="85">
        <v>9</v>
      </c>
      <c r="F41" s="83"/>
      <c r="G41" s="81">
        <f t="shared" si="0"/>
        <v>0</v>
      </c>
    </row>
    <row r="42" spans="2:7" ht="15" customHeight="1">
      <c r="B42" s="79">
        <v>33</v>
      </c>
      <c r="C42" s="88" t="s">
        <v>459</v>
      </c>
      <c r="D42" s="85" t="s">
        <v>89</v>
      </c>
      <c r="E42" s="85">
        <v>9</v>
      </c>
      <c r="F42" s="83"/>
      <c r="G42" s="81">
        <f t="shared" si="0"/>
        <v>0</v>
      </c>
    </row>
    <row r="43" spans="2:7" ht="15" customHeight="1">
      <c r="B43" s="79">
        <v>34</v>
      </c>
      <c r="C43" s="88" t="s">
        <v>460</v>
      </c>
      <c r="D43" s="85" t="s">
        <v>89</v>
      </c>
      <c r="E43" s="85">
        <v>9</v>
      </c>
      <c r="F43" s="83"/>
      <c r="G43" s="81">
        <f t="shared" si="0"/>
        <v>0</v>
      </c>
    </row>
    <row r="44" spans="2:7" ht="15" customHeight="1">
      <c r="B44" s="79">
        <v>35</v>
      </c>
      <c r="C44" s="84" t="s">
        <v>128</v>
      </c>
      <c r="D44" s="85" t="s">
        <v>89</v>
      </c>
      <c r="E44" s="85">
        <v>9</v>
      </c>
      <c r="F44" s="83"/>
      <c r="G44" s="81">
        <f t="shared" si="0"/>
        <v>0</v>
      </c>
    </row>
    <row r="45" spans="2:7" ht="15" customHeight="1">
      <c r="B45" s="79">
        <v>36</v>
      </c>
      <c r="C45" s="87" t="s">
        <v>129</v>
      </c>
      <c r="D45" s="85" t="s">
        <v>69</v>
      </c>
      <c r="E45" s="85">
        <v>18</v>
      </c>
      <c r="F45" s="83"/>
      <c r="G45" s="81">
        <f t="shared" si="0"/>
        <v>0</v>
      </c>
    </row>
    <row r="46" spans="2:7" ht="15" customHeight="1">
      <c r="B46" s="79">
        <v>37</v>
      </c>
      <c r="C46" s="87" t="s">
        <v>130</v>
      </c>
      <c r="D46" s="85" t="s">
        <v>69</v>
      </c>
      <c r="E46" s="85">
        <v>3</v>
      </c>
      <c r="F46" s="83"/>
      <c r="G46" s="81">
        <f t="shared" si="0"/>
        <v>0</v>
      </c>
    </row>
    <row r="47" spans="2:7" ht="15" customHeight="1">
      <c r="B47" s="79">
        <v>38</v>
      </c>
      <c r="C47" s="87" t="s">
        <v>131</v>
      </c>
      <c r="D47" s="85" t="s">
        <v>104</v>
      </c>
      <c r="E47" s="85">
        <v>50</v>
      </c>
      <c r="F47" s="83"/>
      <c r="G47" s="81">
        <f t="shared" si="0"/>
        <v>0</v>
      </c>
    </row>
    <row r="48" spans="2:7" ht="15" customHeight="1">
      <c r="B48" s="79">
        <v>39</v>
      </c>
      <c r="C48" s="87" t="s">
        <v>132</v>
      </c>
      <c r="D48" s="85" t="s">
        <v>104</v>
      </c>
      <c r="E48" s="85">
        <v>50</v>
      </c>
      <c r="F48" s="83"/>
      <c r="G48" s="81">
        <f t="shared" si="0"/>
        <v>0</v>
      </c>
    </row>
    <row r="49" spans="2:7" ht="15" customHeight="1">
      <c r="B49" s="79">
        <v>40</v>
      </c>
      <c r="C49" s="87" t="s">
        <v>133</v>
      </c>
      <c r="D49" s="85" t="s">
        <v>69</v>
      </c>
      <c r="E49" s="85">
        <v>45</v>
      </c>
      <c r="F49" s="83"/>
      <c r="G49" s="81">
        <f t="shared" si="0"/>
        <v>0</v>
      </c>
    </row>
    <row r="50" spans="2:7" ht="15" customHeight="1">
      <c r="B50" s="79">
        <v>41</v>
      </c>
      <c r="C50" s="87" t="s">
        <v>462</v>
      </c>
      <c r="D50" s="85" t="s">
        <v>69</v>
      </c>
      <c r="E50" s="85">
        <v>45</v>
      </c>
      <c r="F50" s="83"/>
      <c r="G50" s="81">
        <f t="shared" si="0"/>
        <v>0</v>
      </c>
    </row>
    <row r="51" spans="2:7" ht="15" customHeight="1">
      <c r="B51" s="79">
        <v>42</v>
      </c>
      <c r="C51" s="87" t="s">
        <v>134</v>
      </c>
      <c r="D51" s="85" t="s">
        <v>104</v>
      </c>
      <c r="E51" s="85">
        <v>8</v>
      </c>
      <c r="F51" s="83"/>
      <c r="G51" s="81">
        <f t="shared" si="0"/>
        <v>0</v>
      </c>
    </row>
    <row r="52" spans="2:7" ht="15" customHeight="1">
      <c r="B52" s="79">
        <v>43</v>
      </c>
      <c r="C52" s="84" t="s">
        <v>461</v>
      </c>
      <c r="D52" s="85" t="s">
        <v>69</v>
      </c>
      <c r="E52" s="85">
        <v>9</v>
      </c>
      <c r="F52" s="83"/>
      <c r="G52" s="81">
        <f t="shared" si="0"/>
        <v>0</v>
      </c>
    </row>
    <row r="53" spans="2:7" ht="15" customHeight="1">
      <c r="B53" s="79">
        <v>44</v>
      </c>
      <c r="C53" s="87" t="s">
        <v>135</v>
      </c>
      <c r="D53" s="85" t="s">
        <v>69</v>
      </c>
      <c r="E53" s="85">
        <v>6</v>
      </c>
      <c r="F53" s="83"/>
      <c r="G53" s="81">
        <f t="shared" si="0"/>
        <v>0</v>
      </c>
    </row>
    <row r="54" spans="2:7" ht="15" customHeight="1">
      <c r="B54" s="79">
        <v>45</v>
      </c>
      <c r="C54" s="84" t="s">
        <v>136</v>
      </c>
      <c r="D54" s="85" t="s">
        <v>69</v>
      </c>
      <c r="E54" s="85">
        <v>45</v>
      </c>
      <c r="F54" s="83"/>
      <c r="G54" s="81">
        <f t="shared" si="0"/>
        <v>0</v>
      </c>
    </row>
    <row r="55" spans="2:7" ht="15" customHeight="1">
      <c r="B55" s="79">
        <v>46</v>
      </c>
      <c r="C55" s="84" t="s">
        <v>137</v>
      </c>
      <c r="D55" s="85" t="s">
        <v>89</v>
      </c>
      <c r="E55" s="85">
        <v>6</v>
      </c>
      <c r="F55" s="83"/>
      <c r="G55" s="81">
        <f t="shared" si="0"/>
        <v>0</v>
      </c>
    </row>
    <row r="56" spans="2:7" ht="15" customHeight="1">
      <c r="B56" s="79">
        <v>47</v>
      </c>
      <c r="C56" s="84" t="s">
        <v>138</v>
      </c>
      <c r="D56" s="85" t="s">
        <v>69</v>
      </c>
      <c r="E56" s="85">
        <v>8</v>
      </c>
      <c r="F56" s="83"/>
      <c r="G56" s="81">
        <f t="shared" si="0"/>
        <v>0</v>
      </c>
    </row>
    <row r="57" spans="2:7" ht="15" customHeight="1">
      <c r="B57" s="79">
        <v>48</v>
      </c>
      <c r="C57" s="88" t="s">
        <v>139</v>
      </c>
      <c r="D57" s="85" t="s">
        <v>104</v>
      </c>
      <c r="E57" s="85">
        <v>50</v>
      </c>
      <c r="F57" s="83"/>
      <c r="G57" s="81">
        <f t="shared" si="0"/>
        <v>0</v>
      </c>
    </row>
    <row r="58" spans="2:7" ht="15" customHeight="1">
      <c r="B58" s="79">
        <v>49</v>
      </c>
      <c r="C58" s="84" t="s">
        <v>140</v>
      </c>
      <c r="D58" s="85" t="s">
        <v>69</v>
      </c>
      <c r="E58" s="85">
        <v>120</v>
      </c>
      <c r="F58" s="83"/>
      <c r="G58" s="81">
        <f t="shared" si="0"/>
        <v>0</v>
      </c>
    </row>
    <row r="59" spans="2:7" ht="15" customHeight="1">
      <c r="B59" s="79">
        <v>50</v>
      </c>
      <c r="C59" s="84" t="s">
        <v>141</v>
      </c>
      <c r="D59" s="85" t="s">
        <v>69</v>
      </c>
      <c r="E59" s="85">
        <v>30</v>
      </c>
      <c r="F59" s="83"/>
      <c r="G59" s="81">
        <f t="shared" si="0"/>
        <v>0</v>
      </c>
    </row>
    <row r="60" spans="2:7" ht="15" customHeight="1">
      <c r="B60" s="79">
        <v>51</v>
      </c>
      <c r="C60" s="84" t="s">
        <v>142</v>
      </c>
      <c r="D60" s="85" t="s">
        <v>89</v>
      </c>
      <c r="E60" s="85">
        <v>2</v>
      </c>
      <c r="F60" s="83"/>
      <c r="G60" s="81">
        <f t="shared" si="0"/>
        <v>0</v>
      </c>
    </row>
    <row r="61" spans="2:7" ht="15" customHeight="1">
      <c r="B61" s="79">
        <v>52</v>
      </c>
      <c r="C61" s="88" t="s">
        <v>143</v>
      </c>
      <c r="D61" s="85" t="s">
        <v>89</v>
      </c>
      <c r="E61" s="85">
        <v>6</v>
      </c>
      <c r="F61" s="83"/>
      <c r="G61" s="81">
        <f t="shared" si="0"/>
        <v>0</v>
      </c>
    </row>
    <row r="62" spans="2:7" ht="15" customHeight="1">
      <c r="B62" s="79">
        <v>53</v>
      </c>
      <c r="C62" s="88" t="s">
        <v>144</v>
      </c>
      <c r="D62" s="85" t="s">
        <v>104</v>
      </c>
      <c r="E62" s="85">
        <v>5</v>
      </c>
      <c r="F62" s="83"/>
      <c r="G62" s="81">
        <f t="shared" si="0"/>
        <v>0</v>
      </c>
    </row>
    <row r="63" spans="2:7" ht="15" customHeight="1">
      <c r="B63" s="79">
        <v>54</v>
      </c>
      <c r="C63" s="88" t="s">
        <v>145</v>
      </c>
      <c r="D63" s="85" t="s">
        <v>69</v>
      </c>
      <c r="E63" s="85">
        <v>10</v>
      </c>
      <c r="F63" s="83"/>
      <c r="G63" s="81">
        <f t="shared" si="0"/>
        <v>0</v>
      </c>
    </row>
    <row r="64" spans="2:7" ht="15" customHeight="1">
      <c r="B64" s="79">
        <v>55</v>
      </c>
      <c r="C64" s="84" t="s">
        <v>146</v>
      </c>
      <c r="D64" s="85" t="s">
        <v>104</v>
      </c>
      <c r="E64" s="85">
        <v>5</v>
      </c>
      <c r="F64" s="83"/>
      <c r="G64" s="81">
        <f t="shared" si="0"/>
        <v>0</v>
      </c>
    </row>
    <row r="65" spans="2:7" ht="15" customHeight="1">
      <c r="B65" s="79">
        <v>56</v>
      </c>
      <c r="C65" s="88" t="s">
        <v>147</v>
      </c>
      <c r="D65" s="85" t="s">
        <v>69</v>
      </c>
      <c r="E65" s="85">
        <v>3</v>
      </c>
      <c r="F65" s="83"/>
      <c r="G65" s="81">
        <f t="shared" si="0"/>
        <v>0</v>
      </c>
    </row>
    <row r="66" spans="2:7" ht="15" customHeight="1">
      <c r="B66" s="79">
        <v>57</v>
      </c>
      <c r="C66" s="88" t="s">
        <v>148</v>
      </c>
      <c r="D66" s="85" t="s">
        <v>69</v>
      </c>
      <c r="E66" s="85">
        <v>12</v>
      </c>
      <c r="F66" s="83"/>
      <c r="G66" s="81">
        <f t="shared" si="0"/>
        <v>0</v>
      </c>
    </row>
    <row r="67" spans="2:7" ht="15" customHeight="1">
      <c r="B67" s="79">
        <v>58</v>
      </c>
      <c r="C67" s="84" t="s">
        <v>149</v>
      </c>
      <c r="D67" s="85" t="s">
        <v>104</v>
      </c>
      <c r="E67" s="85">
        <v>30</v>
      </c>
      <c r="F67" s="83"/>
      <c r="G67" s="81">
        <f t="shared" si="0"/>
        <v>0</v>
      </c>
    </row>
    <row r="68" spans="2:7" ht="15" customHeight="1">
      <c r="B68" s="79">
        <v>59</v>
      </c>
      <c r="C68" s="88" t="s">
        <v>150</v>
      </c>
      <c r="D68" s="85" t="s">
        <v>104</v>
      </c>
      <c r="E68" s="85">
        <v>5</v>
      </c>
      <c r="F68" s="83"/>
      <c r="G68" s="81">
        <f t="shared" si="0"/>
        <v>0</v>
      </c>
    </row>
    <row r="69" spans="2:7" ht="15" customHeight="1">
      <c r="B69" s="79">
        <v>60</v>
      </c>
      <c r="C69" s="88" t="s">
        <v>151</v>
      </c>
      <c r="D69" s="85" t="s">
        <v>104</v>
      </c>
      <c r="E69" s="85">
        <v>6</v>
      </c>
      <c r="F69" s="83"/>
      <c r="G69" s="81">
        <f t="shared" si="0"/>
        <v>0</v>
      </c>
    </row>
    <row r="70" spans="2:7" ht="15" customHeight="1">
      <c r="B70" s="79">
        <v>61</v>
      </c>
      <c r="C70" s="84" t="s">
        <v>152</v>
      </c>
      <c r="D70" s="85" t="s">
        <v>104</v>
      </c>
      <c r="E70" s="85">
        <v>5</v>
      </c>
      <c r="F70" s="83"/>
      <c r="G70" s="81">
        <f t="shared" si="0"/>
        <v>0</v>
      </c>
    </row>
    <row r="71" spans="2:7" ht="15" customHeight="1">
      <c r="B71" s="79">
        <v>62</v>
      </c>
      <c r="C71" s="84" t="s">
        <v>153</v>
      </c>
      <c r="D71" s="85" t="s">
        <v>69</v>
      </c>
      <c r="E71" s="85">
        <v>18</v>
      </c>
      <c r="F71" s="83"/>
      <c r="G71" s="81">
        <f t="shared" si="0"/>
        <v>0</v>
      </c>
    </row>
    <row r="72" spans="2:7" ht="15" customHeight="1">
      <c r="B72" s="79">
        <v>63</v>
      </c>
      <c r="C72" s="84" t="s">
        <v>154</v>
      </c>
      <c r="D72" s="85" t="s">
        <v>69</v>
      </c>
      <c r="E72" s="85">
        <v>35</v>
      </c>
      <c r="F72" s="83"/>
      <c r="G72" s="81">
        <f t="shared" si="0"/>
        <v>0</v>
      </c>
    </row>
    <row r="73" spans="2:7" ht="15" customHeight="1">
      <c r="B73" s="79">
        <v>64</v>
      </c>
      <c r="C73" s="88" t="s">
        <v>155</v>
      </c>
      <c r="D73" s="85" t="s">
        <v>69</v>
      </c>
      <c r="E73" s="85">
        <v>6</v>
      </c>
      <c r="F73" s="83"/>
      <c r="G73" s="81">
        <f t="shared" si="0"/>
        <v>0</v>
      </c>
    </row>
    <row r="74" spans="2:7" ht="15" customHeight="1">
      <c r="B74" s="79">
        <v>65</v>
      </c>
      <c r="C74" s="84" t="s">
        <v>156</v>
      </c>
      <c r="D74" s="85" t="s">
        <v>69</v>
      </c>
      <c r="E74" s="85">
        <v>9</v>
      </c>
      <c r="F74" s="83"/>
      <c r="G74" s="81">
        <f aca="true" t="shared" si="1" ref="G74:G80">E74*F74</f>
        <v>0</v>
      </c>
    </row>
    <row r="75" spans="2:7" ht="15" customHeight="1">
      <c r="B75" s="79">
        <v>66</v>
      </c>
      <c r="C75" s="84" t="s">
        <v>157</v>
      </c>
      <c r="D75" s="85" t="s">
        <v>89</v>
      </c>
      <c r="E75" s="85">
        <v>5</v>
      </c>
      <c r="F75" s="83"/>
      <c r="G75" s="81">
        <f t="shared" si="1"/>
        <v>0</v>
      </c>
    </row>
    <row r="76" spans="2:7" ht="15" customHeight="1">
      <c r="B76" s="79">
        <v>67</v>
      </c>
      <c r="C76" s="88" t="s">
        <v>158</v>
      </c>
      <c r="D76" s="85" t="s">
        <v>69</v>
      </c>
      <c r="E76" s="85">
        <v>8</v>
      </c>
      <c r="F76" s="83"/>
      <c r="G76" s="81">
        <f t="shared" si="1"/>
        <v>0</v>
      </c>
    </row>
    <row r="77" spans="2:7" ht="15" customHeight="1">
      <c r="B77" s="79">
        <v>68</v>
      </c>
      <c r="C77" s="87" t="s">
        <v>159</v>
      </c>
      <c r="D77" s="85" t="s">
        <v>69</v>
      </c>
      <c r="E77" s="85">
        <v>9</v>
      </c>
      <c r="F77" s="83"/>
      <c r="G77" s="81">
        <f t="shared" si="1"/>
        <v>0</v>
      </c>
    </row>
    <row r="78" spans="2:7" ht="15" customHeight="1">
      <c r="B78" s="79">
        <v>69</v>
      </c>
      <c r="C78" s="87" t="s">
        <v>160</v>
      </c>
      <c r="D78" s="85" t="s">
        <v>69</v>
      </c>
      <c r="E78" s="85">
        <v>6</v>
      </c>
      <c r="F78" s="83"/>
      <c r="G78" s="81">
        <f t="shared" si="1"/>
        <v>0</v>
      </c>
    </row>
    <row r="79" spans="2:7" ht="15" customHeight="1">
      <c r="B79" s="79">
        <v>70</v>
      </c>
      <c r="C79" s="86" t="s">
        <v>161</v>
      </c>
      <c r="D79" s="85" t="s">
        <v>69</v>
      </c>
      <c r="E79" s="85">
        <v>45</v>
      </c>
      <c r="F79" s="83"/>
      <c r="G79" s="81">
        <f t="shared" si="1"/>
        <v>0</v>
      </c>
    </row>
    <row r="80" spans="2:7" ht="15" customHeight="1">
      <c r="B80" s="79">
        <v>71</v>
      </c>
      <c r="C80" s="86" t="s">
        <v>463</v>
      </c>
      <c r="D80" s="85" t="s">
        <v>104</v>
      </c>
      <c r="E80" s="85">
        <v>2</v>
      </c>
      <c r="F80" s="83"/>
      <c r="G80" s="81">
        <f t="shared" si="1"/>
        <v>0</v>
      </c>
    </row>
    <row r="81" spans="2:7" ht="12.75">
      <c r="B81" s="323" t="s">
        <v>556</v>
      </c>
      <c r="C81" s="324"/>
      <c r="D81" s="324"/>
      <c r="E81" s="324"/>
      <c r="F81" s="325"/>
      <c r="G81" s="81">
        <f>SUM(G10:G80)</f>
        <v>0</v>
      </c>
    </row>
    <row r="82" ht="12.75"/>
    <row r="83" ht="12.75"/>
    <row r="84" ht="12.75"/>
    <row r="85" ht="12.75"/>
  </sheetData>
  <sheetProtection/>
  <mergeCells count="2">
    <mergeCell ref="B7:G7"/>
    <mergeCell ref="B81:F81"/>
  </mergeCells>
  <printOptions/>
  <pageMargins left="0.9448818897637796" right="0.35433070866141736" top="0.7874015748031497" bottom="0.7874015748031497" header="0.5118110236220472" footer="0.5118110236220472"/>
  <pageSetup horizontalDpi="600" verticalDpi="600" orientation="portrait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7:H13"/>
  <sheetViews>
    <sheetView showGridLines="0" zoomScale="110" zoomScaleNormal="110" zoomScalePageLayoutView="0" workbookViewId="0" topLeftCell="A1">
      <selection activeCell="E13" sqref="E13"/>
    </sheetView>
  </sheetViews>
  <sheetFormatPr defaultColWidth="0" defaultRowHeight="15" zeroHeight="1"/>
  <cols>
    <col min="1" max="1" width="1.7109375" style="3" customWidth="1"/>
    <col min="2" max="2" width="11.57421875" style="3" customWidth="1"/>
    <col min="3" max="3" width="30.57421875" style="3" customWidth="1"/>
    <col min="4" max="4" width="28.8515625" style="3" customWidth="1"/>
    <col min="5" max="5" width="18.00390625" style="3" bestFit="1" customWidth="1"/>
    <col min="6" max="6" width="27.00390625" style="3" customWidth="1"/>
    <col min="7" max="7" width="6.00390625" style="3" customWidth="1"/>
    <col min="8" max="16384" width="0" style="3" hidden="1" customWidth="1"/>
  </cols>
  <sheetData>
    <row r="1" ht="12.75"/>
    <row r="2" ht="12.75"/>
    <row r="3" ht="12.75"/>
    <row r="4" ht="12.75"/>
    <row r="5" ht="12.75"/>
    <row r="6" ht="12.75"/>
    <row r="7" ht="13.5">
      <c r="F7" s="7">
        <v>1</v>
      </c>
    </row>
    <row r="8" spans="2:6" ht="12.75">
      <c r="B8" s="311" t="s">
        <v>438</v>
      </c>
      <c r="C8" s="312"/>
      <c r="D8" s="312"/>
      <c r="E8" s="312"/>
      <c r="F8" s="313"/>
    </row>
    <row r="9" spans="2:6" ht="12.75">
      <c r="B9" s="13"/>
      <c r="C9" s="13"/>
      <c r="D9" s="13"/>
      <c r="E9" s="13"/>
      <c r="F9" s="13"/>
    </row>
    <row r="10" spans="2:5" ht="12.75">
      <c r="B10" s="125" t="s">
        <v>66</v>
      </c>
      <c r="C10" s="125" t="s">
        <v>62</v>
      </c>
      <c r="D10" s="125" t="s">
        <v>611</v>
      </c>
      <c r="E10" s="125" t="s">
        <v>58</v>
      </c>
    </row>
    <row r="11" spans="2:8" ht="12.75">
      <c r="B11" s="89">
        <v>1</v>
      </c>
      <c r="C11" s="126" t="s">
        <v>162</v>
      </c>
      <c r="D11" s="127">
        <v>4500</v>
      </c>
      <c r="E11" s="128"/>
      <c r="H11" s="76"/>
    </row>
    <row r="12" spans="4:7" ht="12.75">
      <c r="D12" s="125" t="s">
        <v>605</v>
      </c>
      <c r="E12" s="129">
        <f>D11*E11</f>
        <v>0</v>
      </c>
      <c r="F12" s="76"/>
      <c r="G12" s="76"/>
    </row>
    <row r="13" spans="4:5" ht="12.75">
      <c r="D13" s="125" t="s">
        <v>608</v>
      </c>
      <c r="E13" s="129">
        <f>E12*3</f>
        <v>0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1">
    <mergeCell ref="B8:F8"/>
  </mergeCells>
  <printOptions/>
  <pageMargins left="0.7874015748031497" right="0.4330708661417323" top="1.062992125984252" bottom="1.062992125984252" header="0.7874015748031497" footer="0.7874015748031497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G63"/>
  <sheetViews>
    <sheetView showGridLines="0" zoomScale="110" zoomScaleNormal="110" zoomScalePageLayoutView="0" workbookViewId="0" topLeftCell="A1">
      <selection activeCell="C62" sqref="C62"/>
    </sheetView>
  </sheetViews>
  <sheetFormatPr defaultColWidth="0" defaultRowHeight="15" zeroHeight="1"/>
  <cols>
    <col min="1" max="1" width="4.28125" style="3" customWidth="1"/>
    <col min="2" max="2" width="3.421875" style="3" customWidth="1"/>
    <col min="3" max="3" width="40.7109375" style="3" customWidth="1"/>
    <col min="4" max="4" width="9.00390625" style="3" customWidth="1"/>
    <col min="5" max="5" width="7.57421875" style="3" customWidth="1"/>
    <col min="6" max="6" width="16.57421875" style="12" bestFit="1" customWidth="1"/>
    <col min="7" max="7" width="19.8515625" style="12" customWidth="1"/>
    <col min="8" max="8" width="9.140625" style="3" customWidth="1"/>
    <col min="9" max="16384" width="0" style="3" hidden="1" customWidth="1"/>
  </cols>
  <sheetData>
    <row r="1" spans="6:7" ht="12.75">
      <c r="F1" s="3"/>
      <c r="G1" s="3"/>
    </row>
    <row r="2" spans="6:7" ht="12.75">
      <c r="F2" s="3"/>
      <c r="G2" s="3"/>
    </row>
    <row r="3" spans="6:7" ht="12.75">
      <c r="F3" s="3"/>
      <c r="G3" s="3"/>
    </row>
    <row r="4" spans="6:7" ht="12.75">
      <c r="F4" s="3"/>
      <c r="G4" s="3"/>
    </row>
    <row r="5" spans="6:7" ht="12.75">
      <c r="F5" s="3"/>
      <c r="G5" s="3"/>
    </row>
    <row r="6" spans="6:7" ht="12.75">
      <c r="F6" s="3"/>
      <c r="G6" s="3"/>
    </row>
    <row r="7" spans="2:7" ht="18" customHeight="1">
      <c r="B7" s="311" t="s">
        <v>594</v>
      </c>
      <c r="C7" s="312"/>
      <c r="D7" s="312"/>
      <c r="E7" s="312"/>
      <c r="F7" s="312"/>
      <c r="G7" s="313"/>
    </row>
    <row r="8" spans="2:7" ht="12.75">
      <c r="B8" s="13"/>
      <c r="C8" s="13"/>
      <c r="D8" s="13"/>
      <c r="E8" s="13"/>
      <c r="F8" s="130"/>
      <c r="G8" s="130"/>
    </row>
    <row r="9" spans="2:7" ht="12.75">
      <c r="B9" s="125" t="s">
        <v>66</v>
      </c>
      <c r="C9" s="125" t="s">
        <v>62</v>
      </c>
      <c r="D9" s="125" t="s">
        <v>63</v>
      </c>
      <c r="E9" s="125" t="s">
        <v>64</v>
      </c>
      <c r="F9" s="131" t="s">
        <v>58</v>
      </c>
      <c r="G9" s="131" t="s">
        <v>65</v>
      </c>
    </row>
    <row r="10" spans="2:7" ht="17.25" customHeight="1">
      <c r="B10" s="132">
        <v>1</v>
      </c>
      <c r="C10" s="133" t="s">
        <v>163</v>
      </c>
      <c r="D10" s="134" t="s">
        <v>69</v>
      </c>
      <c r="E10" s="134">
        <v>120</v>
      </c>
      <c r="F10" s="135"/>
      <c r="G10" s="136">
        <f>E10*F10</f>
        <v>0</v>
      </c>
    </row>
    <row r="11" spans="2:7" ht="17.25" customHeight="1">
      <c r="B11" s="132">
        <v>2</v>
      </c>
      <c r="C11" s="133" t="s">
        <v>477</v>
      </c>
      <c r="D11" s="132" t="s">
        <v>69</v>
      </c>
      <c r="E11" s="132">
        <v>108</v>
      </c>
      <c r="F11" s="137"/>
      <c r="G11" s="136">
        <f aca="true" t="shared" si="0" ref="G11:G62">E11*F11</f>
        <v>0</v>
      </c>
    </row>
    <row r="12" spans="2:7" ht="17.25" customHeight="1">
      <c r="B12" s="132">
        <v>3</v>
      </c>
      <c r="C12" s="133" t="s">
        <v>164</v>
      </c>
      <c r="D12" s="132" t="s">
        <v>69</v>
      </c>
      <c r="E12" s="132">
        <v>180</v>
      </c>
      <c r="F12" s="137"/>
      <c r="G12" s="136">
        <f t="shared" si="0"/>
        <v>0</v>
      </c>
    </row>
    <row r="13" spans="2:7" ht="17.25" customHeight="1">
      <c r="B13" s="132">
        <v>4</v>
      </c>
      <c r="C13" s="133" t="s">
        <v>478</v>
      </c>
      <c r="D13" s="132" t="s">
        <v>69</v>
      </c>
      <c r="E13" s="132">
        <v>15</v>
      </c>
      <c r="F13" s="137"/>
      <c r="G13" s="136">
        <f t="shared" si="0"/>
        <v>0</v>
      </c>
    </row>
    <row r="14" spans="2:7" ht="17.25" customHeight="1">
      <c r="B14" s="132">
        <v>5</v>
      </c>
      <c r="C14" s="133" t="s">
        <v>165</v>
      </c>
      <c r="D14" s="132" t="s">
        <v>69</v>
      </c>
      <c r="E14" s="132">
        <v>6</v>
      </c>
      <c r="F14" s="137"/>
      <c r="G14" s="136">
        <f t="shared" si="0"/>
        <v>0</v>
      </c>
    </row>
    <row r="15" spans="2:7" ht="17.25" customHeight="1">
      <c r="B15" s="132">
        <v>6</v>
      </c>
      <c r="C15" s="133" t="s">
        <v>166</v>
      </c>
      <c r="D15" s="132" t="s">
        <v>69</v>
      </c>
      <c r="E15" s="132">
        <v>12</v>
      </c>
      <c r="F15" s="137"/>
      <c r="G15" s="136">
        <f t="shared" si="0"/>
        <v>0</v>
      </c>
    </row>
    <row r="16" spans="2:7" ht="17.25" customHeight="1">
      <c r="B16" s="132">
        <v>7</v>
      </c>
      <c r="C16" s="133" t="s">
        <v>167</v>
      </c>
      <c r="D16" s="132" t="s">
        <v>69</v>
      </c>
      <c r="E16" s="132">
        <v>15</v>
      </c>
      <c r="F16" s="137"/>
      <c r="G16" s="136">
        <f t="shared" si="0"/>
        <v>0</v>
      </c>
    </row>
    <row r="17" spans="2:7" ht="17.25" customHeight="1">
      <c r="B17" s="132">
        <v>8</v>
      </c>
      <c r="C17" s="133" t="s">
        <v>169</v>
      </c>
      <c r="D17" s="132" t="s">
        <v>104</v>
      </c>
      <c r="E17" s="132">
        <v>10</v>
      </c>
      <c r="F17" s="137"/>
      <c r="G17" s="136">
        <f t="shared" si="0"/>
        <v>0</v>
      </c>
    </row>
    <row r="18" spans="2:7" ht="17.25" customHeight="1">
      <c r="B18" s="132">
        <v>9</v>
      </c>
      <c r="C18" s="133" t="s">
        <v>170</v>
      </c>
      <c r="D18" s="132" t="s">
        <v>69</v>
      </c>
      <c r="E18" s="132">
        <v>3</v>
      </c>
      <c r="F18" s="137"/>
      <c r="G18" s="136">
        <f t="shared" si="0"/>
        <v>0</v>
      </c>
    </row>
    <row r="19" spans="2:7" ht="17.25" customHeight="1">
      <c r="B19" s="132">
        <v>10</v>
      </c>
      <c r="C19" s="133" t="s">
        <v>171</v>
      </c>
      <c r="D19" s="132" t="s">
        <v>69</v>
      </c>
      <c r="E19" s="132">
        <v>6</v>
      </c>
      <c r="F19" s="137"/>
      <c r="G19" s="136">
        <f t="shared" si="0"/>
        <v>0</v>
      </c>
    </row>
    <row r="20" spans="2:7" ht="17.25" customHeight="1">
      <c r="B20" s="132">
        <v>11</v>
      </c>
      <c r="C20" s="133" t="s">
        <v>172</v>
      </c>
      <c r="D20" s="132" t="s">
        <v>69</v>
      </c>
      <c r="E20" s="132">
        <v>24</v>
      </c>
      <c r="F20" s="137"/>
      <c r="G20" s="136">
        <f t="shared" si="0"/>
        <v>0</v>
      </c>
    </row>
    <row r="21" spans="2:7" ht="17.25" customHeight="1">
      <c r="B21" s="132">
        <v>12</v>
      </c>
      <c r="C21" s="133" t="s">
        <v>173</v>
      </c>
      <c r="D21" s="132" t="s">
        <v>69</v>
      </c>
      <c r="E21" s="132">
        <v>0</v>
      </c>
      <c r="F21" s="137"/>
      <c r="G21" s="136">
        <f t="shared" si="0"/>
        <v>0</v>
      </c>
    </row>
    <row r="22" spans="2:7" ht="17.25" customHeight="1">
      <c r="B22" s="132">
        <v>13</v>
      </c>
      <c r="C22" s="133" t="s">
        <v>174</v>
      </c>
      <c r="D22" s="132" t="s">
        <v>69</v>
      </c>
      <c r="E22" s="132">
        <v>108</v>
      </c>
      <c r="F22" s="137"/>
      <c r="G22" s="136">
        <f t="shared" si="0"/>
        <v>0</v>
      </c>
    </row>
    <row r="23" spans="2:7" ht="17.25" customHeight="1">
      <c r="B23" s="132">
        <v>14</v>
      </c>
      <c r="C23" s="133" t="s">
        <v>479</v>
      </c>
      <c r="D23" s="132" t="s">
        <v>69</v>
      </c>
      <c r="E23" s="132">
        <v>18</v>
      </c>
      <c r="F23" s="137"/>
      <c r="G23" s="136">
        <f t="shared" si="0"/>
        <v>0</v>
      </c>
    </row>
    <row r="24" spans="2:7" ht="17.25" customHeight="1">
      <c r="B24" s="132">
        <v>15</v>
      </c>
      <c r="C24" s="133" t="s">
        <v>175</v>
      </c>
      <c r="D24" s="132" t="s">
        <v>69</v>
      </c>
      <c r="E24" s="132">
        <v>15</v>
      </c>
      <c r="F24" s="137"/>
      <c r="G24" s="136">
        <f t="shared" si="0"/>
        <v>0</v>
      </c>
    </row>
    <row r="25" spans="2:7" ht="17.25" customHeight="1">
      <c r="B25" s="132">
        <v>16</v>
      </c>
      <c r="C25" s="133" t="s">
        <v>176</v>
      </c>
      <c r="D25" s="132" t="s">
        <v>89</v>
      </c>
      <c r="E25" s="132">
        <v>10</v>
      </c>
      <c r="F25" s="137"/>
      <c r="G25" s="136">
        <f t="shared" si="0"/>
        <v>0</v>
      </c>
    </row>
    <row r="26" spans="2:7" ht="17.25" customHeight="1">
      <c r="B26" s="132">
        <v>17</v>
      </c>
      <c r="C26" s="133" t="s">
        <v>177</v>
      </c>
      <c r="D26" s="132" t="s">
        <v>89</v>
      </c>
      <c r="E26" s="132">
        <v>90</v>
      </c>
      <c r="F26" s="137"/>
      <c r="G26" s="136">
        <f t="shared" si="0"/>
        <v>0</v>
      </c>
    </row>
    <row r="27" spans="2:7" ht="17.25" customHeight="1">
      <c r="B27" s="132">
        <v>18</v>
      </c>
      <c r="C27" s="133" t="s">
        <v>178</v>
      </c>
      <c r="D27" s="132" t="s">
        <v>69</v>
      </c>
      <c r="E27" s="132">
        <v>60</v>
      </c>
      <c r="F27" s="137"/>
      <c r="G27" s="136">
        <f t="shared" si="0"/>
        <v>0</v>
      </c>
    </row>
    <row r="28" spans="2:7" ht="17.25" customHeight="1">
      <c r="B28" s="132">
        <v>19</v>
      </c>
      <c r="C28" s="133" t="s">
        <v>182</v>
      </c>
      <c r="D28" s="132" t="s">
        <v>69</v>
      </c>
      <c r="E28" s="132">
        <v>50</v>
      </c>
      <c r="F28" s="137"/>
      <c r="G28" s="136">
        <f t="shared" si="0"/>
        <v>0</v>
      </c>
    </row>
    <row r="29" spans="2:7" ht="17.25" customHeight="1">
      <c r="B29" s="132">
        <v>20</v>
      </c>
      <c r="C29" s="133" t="s">
        <v>183</v>
      </c>
      <c r="D29" s="132" t="s">
        <v>69</v>
      </c>
      <c r="E29" s="132">
        <v>90</v>
      </c>
      <c r="F29" s="137"/>
      <c r="G29" s="136">
        <f t="shared" si="0"/>
        <v>0</v>
      </c>
    </row>
    <row r="30" spans="2:7" ht="17.25" customHeight="1">
      <c r="B30" s="132">
        <v>21</v>
      </c>
      <c r="C30" s="133" t="s">
        <v>184</v>
      </c>
      <c r="D30" s="132" t="s">
        <v>69</v>
      </c>
      <c r="E30" s="132">
        <v>90</v>
      </c>
      <c r="F30" s="137"/>
      <c r="G30" s="136">
        <f t="shared" si="0"/>
        <v>0</v>
      </c>
    </row>
    <row r="31" spans="2:7" ht="17.25" customHeight="1">
      <c r="B31" s="132">
        <v>22</v>
      </c>
      <c r="C31" s="133" t="s">
        <v>185</v>
      </c>
      <c r="D31" s="132" t="s">
        <v>69</v>
      </c>
      <c r="E31" s="132">
        <v>30</v>
      </c>
      <c r="F31" s="137"/>
      <c r="G31" s="136">
        <f t="shared" si="0"/>
        <v>0</v>
      </c>
    </row>
    <row r="32" spans="2:7" ht="17.25" customHeight="1">
      <c r="B32" s="132">
        <v>23</v>
      </c>
      <c r="C32" s="133" t="s">
        <v>186</v>
      </c>
      <c r="D32" s="132" t="s">
        <v>69</v>
      </c>
      <c r="E32" s="132">
        <v>150</v>
      </c>
      <c r="F32" s="137"/>
      <c r="G32" s="136">
        <f t="shared" si="0"/>
        <v>0</v>
      </c>
    </row>
    <row r="33" spans="2:7" ht="17.25" customHeight="1">
      <c r="B33" s="132">
        <v>24</v>
      </c>
      <c r="C33" s="133" t="s">
        <v>187</v>
      </c>
      <c r="D33" s="132" t="s">
        <v>69</v>
      </c>
      <c r="E33" s="132">
        <v>9</v>
      </c>
      <c r="F33" s="137"/>
      <c r="G33" s="136">
        <f t="shared" si="0"/>
        <v>0</v>
      </c>
    </row>
    <row r="34" spans="2:7" ht="17.25" customHeight="1">
      <c r="B34" s="132">
        <v>25</v>
      </c>
      <c r="C34" s="133" t="s">
        <v>188</v>
      </c>
      <c r="D34" s="132" t="s">
        <v>69</v>
      </c>
      <c r="E34" s="132">
        <v>120</v>
      </c>
      <c r="F34" s="137"/>
      <c r="G34" s="136">
        <f t="shared" si="0"/>
        <v>0</v>
      </c>
    </row>
    <row r="35" spans="2:7" ht="17.25" customHeight="1">
      <c r="B35" s="132">
        <v>26</v>
      </c>
      <c r="C35" s="133" t="s">
        <v>189</v>
      </c>
      <c r="D35" s="132" t="s">
        <v>69</v>
      </c>
      <c r="E35" s="132">
        <v>90</v>
      </c>
      <c r="F35" s="137"/>
      <c r="G35" s="136">
        <f t="shared" si="0"/>
        <v>0</v>
      </c>
    </row>
    <row r="36" spans="2:7" ht="17.25" customHeight="1">
      <c r="B36" s="132">
        <v>27</v>
      </c>
      <c r="C36" s="133" t="s">
        <v>190</v>
      </c>
      <c r="D36" s="132" t="s">
        <v>89</v>
      </c>
      <c r="E36" s="132">
        <v>15</v>
      </c>
      <c r="F36" s="137"/>
      <c r="G36" s="136">
        <f t="shared" si="0"/>
        <v>0</v>
      </c>
    </row>
    <row r="37" spans="2:7" ht="17.25" customHeight="1">
      <c r="B37" s="132">
        <v>28</v>
      </c>
      <c r="C37" s="133" t="s">
        <v>191</v>
      </c>
      <c r="D37" s="132" t="s">
        <v>87</v>
      </c>
      <c r="E37" s="132">
        <v>30</v>
      </c>
      <c r="F37" s="137"/>
      <c r="G37" s="136">
        <f t="shared" si="0"/>
        <v>0</v>
      </c>
    </row>
    <row r="38" spans="2:7" ht="17.25" customHeight="1">
      <c r="B38" s="132">
        <v>29</v>
      </c>
      <c r="C38" s="133" t="s">
        <v>192</v>
      </c>
      <c r="D38" s="132" t="s">
        <v>87</v>
      </c>
      <c r="E38" s="132">
        <v>30</v>
      </c>
      <c r="F38" s="137"/>
      <c r="G38" s="136">
        <f t="shared" si="0"/>
        <v>0</v>
      </c>
    </row>
    <row r="39" spans="2:7" ht="17.25" customHeight="1">
      <c r="B39" s="132">
        <v>30</v>
      </c>
      <c r="C39" s="133" t="s">
        <v>193</v>
      </c>
      <c r="D39" s="132" t="s">
        <v>89</v>
      </c>
      <c r="E39" s="132">
        <v>2500</v>
      </c>
      <c r="F39" s="137"/>
      <c r="G39" s="136">
        <f t="shared" si="0"/>
        <v>0</v>
      </c>
    </row>
    <row r="40" spans="2:7" ht="17.25" customHeight="1">
      <c r="B40" s="132">
        <v>31</v>
      </c>
      <c r="C40" s="352" t="s">
        <v>194</v>
      </c>
      <c r="D40" s="132" t="s">
        <v>89</v>
      </c>
      <c r="E40" s="132">
        <v>450</v>
      </c>
      <c r="F40" s="137"/>
      <c r="G40" s="136">
        <f t="shared" si="0"/>
        <v>0</v>
      </c>
    </row>
    <row r="41" spans="2:7" ht="17.25" customHeight="1">
      <c r="B41" s="132">
        <v>32</v>
      </c>
      <c r="C41" s="133" t="s">
        <v>195</v>
      </c>
      <c r="D41" s="132" t="s">
        <v>89</v>
      </c>
      <c r="E41" s="132">
        <v>10</v>
      </c>
      <c r="F41" s="137"/>
      <c r="G41" s="136">
        <f t="shared" si="0"/>
        <v>0</v>
      </c>
    </row>
    <row r="42" spans="2:7" ht="17.25" customHeight="1">
      <c r="B42" s="132">
        <v>33</v>
      </c>
      <c r="C42" s="133" t="s">
        <v>196</v>
      </c>
      <c r="D42" s="132" t="s">
        <v>89</v>
      </c>
      <c r="E42" s="132">
        <v>10</v>
      </c>
      <c r="F42" s="137"/>
      <c r="G42" s="136">
        <f t="shared" si="0"/>
        <v>0</v>
      </c>
    </row>
    <row r="43" spans="2:7" ht="17.25" customHeight="1">
      <c r="B43" s="132">
        <v>34</v>
      </c>
      <c r="C43" s="133" t="s">
        <v>197</v>
      </c>
      <c r="D43" s="132" t="s">
        <v>89</v>
      </c>
      <c r="E43" s="132">
        <v>30</v>
      </c>
      <c r="F43" s="137"/>
      <c r="G43" s="136">
        <f t="shared" si="0"/>
        <v>0</v>
      </c>
    </row>
    <row r="44" spans="2:7" ht="17.25" customHeight="1">
      <c r="B44" s="132">
        <v>35</v>
      </c>
      <c r="C44" s="133" t="s">
        <v>198</v>
      </c>
      <c r="D44" s="132" t="s">
        <v>69</v>
      </c>
      <c r="E44" s="132">
        <v>12</v>
      </c>
      <c r="F44" s="137"/>
      <c r="G44" s="136">
        <f t="shared" si="0"/>
        <v>0</v>
      </c>
    </row>
    <row r="45" spans="2:7" ht="17.25" customHeight="1">
      <c r="B45" s="132">
        <v>36</v>
      </c>
      <c r="C45" s="133" t="s">
        <v>199</v>
      </c>
      <c r="D45" s="132" t="s">
        <v>89</v>
      </c>
      <c r="E45" s="132">
        <v>72</v>
      </c>
      <c r="F45" s="137"/>
      <c r="G45" s="136">
        <f t="shared" si="0"/>
        <v>0</v>
      </c>
    </row>
    <row r="46" spans="2:7" ht="17.25" customHeight="1">
      <c r="B46" s="132">
        <v>37</v>
      </c>
      <c r="C46" s="133" t="s">
        <v>200</v>
      </c>
      <c r="D46" s="132" t="s">
        <v>89</v>
      </c>
      <c r="E46" s="132">
        <v>72</v>
      </c>
      <c r="F46" s="137"/>
      <c r="G46" s="136">
        <f t="shared" si="0"/>
        <v>0</v>
      </c>
    </row>
    <row r="47" spans="2:7" ht="17.25" customHeight="1">
      <c r="B47" s="132">
        <v>38</v>
      </c>
      <c r="C47" s="133" t="s">
        <v>201</v>
      </c>
      <c r="D47" s="132" t="s">
        <v>69</v>
      </c>
      <c r="E47" s="132">
        <v>180</v>
      </c>
      <c r="F47" s="137"/>
      <c r="G47" s="136">
        <f t="shared" si="0"/>
        <v>0</v>
      </c>
    </row>
    <row r="48" spans="2:7" ht="17.25" customHeight="1">
      <c r="B48" s="132">
        <v>39</v>
      </c>
      <c r="C48" s="133" t="s">
        <v>202</v>
      </c>
      <c r="D48" s="132" t="s">
        <v>87</v>
      </c>
      <c r="E48" s="132">
        <v>72</v>
      </c>
      <c r="F48" s="137"/>
      <c r="G48" s="136">
        <f t="shared" si="0"/>
        <v>0</v>
      </c>
    </row>
    <row r="49" spans="2:7" ht="17.25" customHeight="1">
      <c r="B49" s="132">
        <v>40</v>
      </c>
      <c r="C49" s="133" t="s">
        <v>203</v>
      </c>
      <c r="D49" s="132" t="s">
        <v>87</v>
      </c>
      <c r="E49" s="132">
        <v>72</v>
      </c>
      <c r="F49" s="137"/>
      <c r="G49" s="136">
        <f t="shared" si="0"/>
        <v>0</v>
      </c>
    </row>
    <row r="50" spans="2:7" ht="17.25" customHeight="1">
      <c r="B50" s="132">
        <v>41</v>
      </c>
      <c r="C50" s="133" t="s">
        <v>204</v>
      </c>
      <c r="D50" s="132" t="s">
        <v>87</v>
      </c>
      <c r="E50" s="132">
        <v>72</v>
      </c>
      <c r="F50" s="137"/>
      <c r="G50" s="136">
        <f t="shared" si="0"/>
        <v>0</v>
      </c>
    </row>
    <row r="51" spans="2:7" ht="17.25" customHeight="1">
      <c r="B51" s="132">
        <v>42</v>
      </c>
      <c r="C51" s="133" t="s">
        <v>205</v>
      </c>
      <c r="D51" s="132" t="s">
        <v>69</v>
      </c>
      <c r="E51" s="132">
        <v>30</v>
      </c>
      <c r="F51" s="137"/>
      <c r="G51" s="136">
        <f t="shared" si="0"/>
        <v>0</v>
      </c>
    </row>
    <row r="52" spans="2:7" ht="17.25" customHeight="1">
      <c r="B52" s="132">
        <v>43</v>
      </c>
      <c r="C52" s="133" t="s">
        <v>206</v>
      </c>
      <c r="D52" s="132" t="s">
        <v>69</v>
      </c>
      <c r="E52" s="132">
        <v>9</v>
      </c>
      <c r="F52" s="137"/>
      <c r="G52" s="136">
        <f t="shared" si="0"/>
        <v>0</v>
      </c>
    </row>
    <row r="53" spans="2:7" ht="17.25" customHeight="1">
      <c r="B53" s="132">
        <v>44</v>
      </c>
      <c r="C53" s="133" t="s">
        <v>207</v>
      </c>
      <c r="D53" s="132" t="s">
        <v>69</v>
      </c>
      <c r="E53" s="132">
        <v>12</v>
      </c>
      <c r="F53" s="137"/>
      <c r="G53" s="136">
        <f t="shared" si="0"/>
        <v>0</v>
      </c>
    </row>
    <row r="54" spans="2:7" ht="17.25" customHeight="1">
      <c r="B54" s="132">
        <v>45</v>
      </c>
      <c r="C54" s="133" t="s">
        <v>208</v>
      </c>
      <c r="D54" s="132" t="s">
        <v>69</v>
      </c>
      <c r="E54" s="132">
        <v>18</v>
      </c>
      <c r="F54" s="137"/>
      <c r="G54" s="136">
        <f t="shared" si="0"/>
        <v>0</v>
      </c>
    </row>
    <row r="55" spans="2:7" ht="17.25" customHeight="1">
      <c r="B55" s="132">
        <v>46</v>
      </c>
      <c r="C55" s="133" t="s">
        <v>210</v>
      </c>
      <c r="D55" s="132" t="s">
        <v>69</v>
      </c>
      <c r="E55" s="132">
        <v>135</v>
      </c>
      <c r="F55" s="137"/>
      <c r="G55" s="136">
        <f t="shared" si="0"/>
        <v>0</v>
      </c>
    </row>
    <row r="56" spans="2:7" ht="17.25" customHeight="1">
      <c r="B56" s="132">
        <v>47</v>
      </c>
      <c r="C56" s="133" t="s">
        <v>211</v>
      </c>
      <c r="D56" s="134" t="s">
        <v>69</v>
      </c>
      <c r="E56" s="134">
        <v>6</v>
      </c>
      <c r="F56" s="135"/>
      <c r="G56" s="136">
        <f t="shared" si="0"/>
        <v>0</v>
      </c>
    </row>
    <row r="57" spans="2:7" ht="17.25" customHeight="1">
      <c r="B57" s="132">
        <v>48</v>
      </c>
      <c r="C57" s="133" t="s">
        <v>212</v>
      </c>
      <c r="D57" s="132" t="s">
        <v>69</v>
      </c>
      <c r="E57" s="132">
        <v>18</v>
      </c>
      <c r="F57" s="137"/>
      <c r="G57" s="136">
        <f t="shared" si="0"/>
        <v>0</v>
      </c>
    </row>
    <row r="58" spans="2:7" ht="17.25" customHeight="1">
      <c r="B58" s="132">
        <v>49</v>
      </c>
      <c r="C58" s="133" t="s">
        <v>168</v>
      </c>
      <c r="D58" s="132" t="s">
        <v>89</v>
      </c>
      <c r="E58" s="132">
        <v>10</v>
      </c>
      <c r="F58" s="137"/>
      <c r="G58" s="136">
        <f t="shared" si="0"/>
        <v>0</v>
      </c>
    </row>
    <row r="59" spans="2:7" ht="17.25" customHeight="1">
      <c r="B59" s="132">
        <v>50</v>
      </c>
      <c r="C59" s="133" t="s">
        <v>179</v>
      </c>
      <c r="D59" s="132" t="s">
        <v>89</v>
      </c>
      <c r="E59" s="132">
        <v>15</v>
      </c>
      <c r="F59" s="137"/>
      <c r="G59" s="136">
        <f t="shared" si="0"/>
        <v>0</v>
      </c>
    </row>
    <row r="60" spans="2:7" ht="17.25" customHeight="1">
      <c r="B60" s="132">
        <v>51</v>
      </c>
      <c r="C60" s="133" t="s">
        <v>180</v>
      </c>
      <c r="D60" s="132" t="s">
        <v>89</v>
      </c>
      <c r="E60" s="132">
        <v>10</v>
      </c>
      <c r="F60" s="137"/>
      <c r="G60" s="136">
        <f t="shared" si="0"/>
        <v>0</v>
      </c>
    </row>
    <row r="61" spans="2:7" ht="17.25" customHeight="1">
      <c r="B61" s="132">
        <v>52</v>
      </c>
      <c r="C61" s="133" t="s">
        <v>181</v>
      </c>
      <c r="D61" s="132" t="s">
        <v>89</v>
      </c>
      <c r="E61" s="132">
        <v>36</v>
      </c>
      <c r="F61" s="137"/>
      <c r="G61" s="136">
        <f t="shared" si="0"/>
        <v>0</v>
      </c>
    </row>
    <row r="62" spans="2:7" ht="17.25" customHeight="1">
      <c r="B62" s="132">
        <v>53</v>
      </c>
      <c r="C62" s="133" t="s">
        <v>209</v>
      </c>
      <c r="D62" s="132" t="s">
        <v>104</v>
      </c>
      <c r="E62" s="132">
        <v>3</v>
      </c>
      <c r="F62" s="137"/>
      <c r="G62" s="136">
        <f t="shared" si="0"/>
        <v>0</v>
      </c>
    </row>
    <row r="63" spans="2:7" ht="17.25" customHeight="1">
      <c r="B63" s="329" t="s">
        <v>99</v>
      </c>
      <c r="C63" s="330"/>
      <c r="D63" s="330"/>
      <c r="E63" s="330"/>
      <c r="F63" s="331"/>
      <c r="G63" s="260">
        <f>SUM(G10:G62)</f>
        <v>0</v>
      </c>
    </row>
    <row r="64" ht="12.75"/>
    <row r="65" ht="12.75"/>
    <row r="66" ht="12.75"/>
    <row r="67" ht="12.75"/>
    <row r="68" ht="12.75"/>
  </sheetData>
  <sheetProtection/>
  <mergeCells count="2">
    <mergeCell ref="B7:G7"/>
    <mergeCell ref="B63:F63"/>
  </mergeCells>
  <printOptions/>
  <pageMargins left="0.84" right="0.5118110236220472" top="0.7086614173228347" bottom="0.5905511811023623" header="0.31496062992125984" footer="0.5118110236220472"/>
  <pageSetup horizontalDpi="600" verticalDpi="6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8:G44"/>
  <sheetViews>
    <sheetView showGridLines="0" zoomScale="110" zoomScaleNormal="110" zoomScalePageLayoutView="0" workbookViewId="0" topLeftCell="A13">
      <selection activeCell="B36" sqref="B36"/>
    </sheetView>
  </sheetViews>
  <sheetFormatPr defaultColWidth="0" defaultRowHeight="15" zeroHeight="1"/>
  <cols>
    <col min="1" max="1" width="2.140625" style="3" customWidth="1"/>
    <col min="2" max="2" width="9.140625" style="3" customWidth="1"/>
    <col min="3" max="3" width="34.00390625" style="3" customWidth="1"/>
    <col min="4" max="4" width="11.57421875" style="3" customWidth="1"/>
    <col min="5" max="5" width="9.140625" style="3" customWidth="1"/>
    <col min="6" max="6" width="10.28125" style="3" bestFit="1" customWidth="1"/>
    <col min="7" max="7" width="13.8515625" style="76" bestFit="1" customWidth="1"/>
    <col min="8" max="8" width="9.140625" style="3" customWidth="1"/>
    <col min="9" max="16384" width="0" style="3" hidden="1" customWidth="1"/>
  </cols>
  <sheetData>
    <row r="1" ht="12.75"/>
    <row r="2" ht="12.75"/>
    <row r="3" ht="12.75"/>
    <row r="4" ht="12.75"/>
    <row r="5" ht="12.75"/>
    <row r="6" ht="12.75"/>
    <row r="7" ht="12.75"/>
    <row r="8" spans="2:7" ht="12.75">
      <c r="B8" s="311" t="s">
        <v>595</v>
      </c>
      <c r="C8" s="312"/>
      <c r="D8" s="312"/>
      <c r="E8" s="312"/>
      <c r="F8" s="312"/>
      <c r="G8" s="313"/>
    </row>
    <row r="9" ht="12.75">
      <c r="G9" s="76">
        <v>1</v>
      </c>
    </row>
    <row r="10" spans="2:7" ht="25.5">
      <c r="B10" s="77" t="s">
        <v>66</v>
      </c>
      <c r="C10" s="108" t="s">
        <v>62</v>
      </c>
      <c r="D10" s="108" t="s">
        <v>69</v>
      </c>
      <c r="E10" s="108" t="s">
        <v>64</v>
      </c>
      <c r="F10" s="108" t="s">
        <v>58</v>
      </c>
      <c r="G10" s="138" t="s">
        <v>213</v>
      </c>
    </row>
    <row r="11" spans="2:7" ht="12.75">
      <c r="B11" s="79">
        <v>1</v>
      </c>
      <c r="C11" s="139" t="s">
        <v>480</v>
      </c>
      <c r="D11" s="79" t="s">
        <v>89</v>
      </c>
      <c r="E11" s="79">
        <v>45</v>
      </c>
      <c r="F11" s="140"/>
      <c r="G11" s="141">
        <f>E11*F11</f>
        <v>0</v>
      </c>
    </row>
    <row r="12" spans="2:7" ht="12.75">
      <c r="B12" s="79">
        <v>2</v>
      </c>
      <c r="C12" s="142" t="s">
        <v>214</v>
      </c>
      <c r="D12" s="79" t="s">
        <v>69</v>
      </c>
      <c r="E12" s="79">
        <v>0</v>
      </c>
      <c r="F12" s="140"/>
      <c r="G12" s="141">
        <f aca="true" t="shared" si="0" ref="G12:G43">E12*F12</f>
        <v>0</v>
      </c>
    </row>
    <row r="13" spans="2:7" ht="12.75">
      <c r="B13" s="79">
        <v>3</v>
      </c>
      <c r="C13" s="142" t="s">
        <v>215</v>
      </c>
      <c r="D13" s="79" t="s">
        <v>69</v>
      </c>
      <c r="E13" s="79">
        <v>45</v>
      </c>
      <c r="F13" s="140"/>
      <c r="G13" s="141">
        <f t="shared" si="0"/>
        <v>0</v>
      </c>
    </row>
    <row r="14" spans="2:7" ht="12.75">
      <c r="B14" s="79">
        <v>4</v>
      </c>
      <c r="C14" s="139" t="s">
        <v>216</v>
      </c>
      <c r="D14" s="79" t="s">
        <v>69</v>
      </c>
      <c r="E14" s="79">
        <v>300</v>
      </c>
      <c r="F14" s="140"/>
      <c r="G14" s="141">
        <f t="shared" si="0"/>
        <v>0</v>
      </c>
    </row>
    <row r="15" spans="2:7" ht="12.75">
      <c r="B15" s="79">
        <v>5</v>
      </c>
      <c r="C15" s="139" t="s">
        <v>217</v>
      </c>
      <c r="D15" s="79" t="s">
        <v>69</v>
      </c>
      <c r="E15" s="79">
        <v>450</v>
      </c>
      <c r="F15" s="140"/>
      <c r="G15" s="141">
        <f t="shared" si="0"/>
        <v>0</v>
      </c>
    </row>
    <row r="16" spans="2:7" ht="12.75">
      <c r="B16" s="79">
        <v>6</v>
      </c>
      <c r="C16" s="139" t="s">
        <v>218</v>
      </c>
      <c r="D16" s="79" t="s">
        <v>104</v>
      </c>
      <c r="E16" s="79">
        <v>50</v>
      </c>
      <c r="F16" s="140"/>
      <c r="G16" s="141">
        <f t="shared" si="0"/>
        <v>0</v>
      </c>
    </row>
    <row r="17" spans="2:7" ht="12.75">
      <c r="B17" s="79">
        <v>7</v>
      </c>
      <c r="C17" s="139" t="s">
        <v>219</v>
      </c>
      <c r="D17" s="79" t="s">
        <v>69</v>
      </c>
      <c r="E17" s="79">
        <v>6</v>
      </c>
      <c r="F17" s="140"/>
      <c r="G17" s="141">
        <f t="shared" si="0"/>
        <v>0</v>
      </c>
    </row>
    <row r="18" spans="2:7" ht="12.75">
      <c r="B18" s="79">
        <v>8</v>
      </c>
      <c r="C18" s="139" t="s">
        <v>220</v>
      </c>
      <c r="D18" s="79" t="s">
        <v>69</v>
      </c>
      <c r="E18" s="79">
        <v>450</v>
      </c>
      <c r="F18" s="140"/>
      <c r="G18" s="141">
        <f t="shared" si="0"/>
        <v>0</v>
      </c>
    </row>
    <row r="19" spans="2:7" ht="12.75">
      <c r="B19" s="79">
        <v>9</v>
      </c>
      <c r="C19" s="139" t="s">
        <v>221</v>
      </c>
      <c r="D19" s="79" t="s">
        <v>69</v>
      </c>
      <c r="E19" s="79">
        <v>300</v>
      </c>
      <c r="F19" s="140"/>
      <c r="G19" s="141">
        <f t="shared" si="0"/>
        <v>0</v>
      </c>
    </row>
    <row r="20" spans="2:7" ht="12.75">
      <c r="B20" s="79">
        <v>10</v>
      </c>
      <c r="C20" s="139" t="s">
        <v>222</v>
      </c>
      <c r="D20" s="79" t="s">
        <v>87</v>
      </c>
      <c r="E20" s="79">
        <v>50</v>
      </c>
      <c r="F20" s="140"/>
      <c r="G20" s="141">
        <f t="shared" si="0"/>
        <v>0</v>
      </c>
    </row>
    <row r="21" spans="2:7" ht="12.75">
      <c r="B21" s="79">
        <v>11</v>
      </c>
      <c r="C21" s="139" t="s">
        <v>223</v>
      </c>
      <c r="D21" s="79" t="s">
        <v>69</v>
      </c>
      <c r="E21" s="79">
        <v>150</v>
      </c>
      <c r="F21" s="140"/>
      <c r="G21" s="141">
        <f t="shared" si="0"/>
        <v>0</v>
      </c>
    </row>
    <row r="22" spans="2:7" ht="12.75">
      <c r="B22" s="79">
        <v>12</v>
      </c>
      <c r="C22" s="139" t="s">
        <v>481</v>
      </c>
      <c r="D22" s="79" t="s">
        <v>69</v>
      </c>
      <c r="E22" s="79">
        <v>250</v>
      </c>
      <c r="F22" s="140"/>
      <c r="G22" s="141">
        <f t="shared" si="0"/>
        <v>0</v>
      </c>
    </row>
    <row r="23" spans="2:7" ht="12.75">
      <c r="B23" s="79">
        <v>13</v>
      </c>
      <c r="C23" s="143" t="s">
        <v>224</v>
      </c>
      <c r="D23" s="79" t="s">
        <v>87</v>
      </c>
      <c r="E23" s="79">
        <v>45</v>
      </c>
      <c r="F23" s="140"/>
      <c r="G23" s="141">
        <f t="shared" si="0"/>
        <v>0</v>
      </c>
    </row>
    <row r="24" spans="2:7" ht="12.75">
      <c r="B24" s="79">
        <v>14</v>
      </c>
      <c r="C24" s="139" t="s">
        <v>225</v>
      </c>
      <c r="D24" s="79" t="s">
        <v>104</v>
      </c>
      <c r="E24" s="79">
        <v>12</v>
      </c>
      <c r="F24" s="140"/>
      <c r="G24" s="141">
        <f t="shared" si="0"/>
        <v>0</v>
      </c>
    </row>
    <row r="25" spans="2:7" ht="12.75">
      <c r="B25" s="79">
        <v>15</v>
      </c>
      <c r="C25" s="139" t="s">
        <v>482</v>
      </c>
      <c r="D25" s="79" t="s">
        <v>104</v>
      </c>
      <c r="E25" s="79">
        <v>10</v>
      </c>
      <c r="F25" s="140"/>
      <c r="G25" s="141">
        <f t="shared" si="0"/>
        <v>0</v>
      </c>
    </row>
    <row r="26" spans="2:7" ht="12.75">
      <c r="B26" s="79">
        <v>16</v>
      </c>
      <c r="C26" s="139" t="s">
        <v>226</v>
      </c>
      <c r="D26" s="79" t="s">
        <v>69</v>
      </c>
      <c r="E26" s="79">
        <v>9</v>
      </c>
      <c r="F26" s="140"/>
      <c r="G26" s="141">
        <f t="shared" si="0"/>
        <v>0</v>
      </c>
    </row>
    <row r="27" spans="2:7" ht="12.75">
      <c r="B27" s="79">
        <v>17</v>
      </c>
      <c r="C27" s="139" t="s">
        <v>227</v>
      </c>
      <c r="D27" s="79" t="s">
        <v>69</v>
      </c>
      <c r="E27" s="79">
        <v>90</v>
      </c>
      <c r="F27" s="140"/>
      <c r="G27" s="141">
        <f t="shared" si="0"/>
        <v>0</v>
      </c>
    </row>
    <row r="28" spans="2:7" ht="12.75">
      <c r="B28" s="79">
        <v>18</v>
      </c>
      <c r="C28" s="139" t="s">
        <v>229</v>
      </c>
      <c r="D28" s="79" t="s">
        <v>69</v>
      </c>
      <c r="E28" s="79">
        <v>450</v>
      </c>
      <c r="F28" s="140"/>
      <c r="G28" s="141">
        <f t="shared" si="0"/>
        <v>0</v>
      </c>
    </row>
    <row r="29" spans="2:7" ht="12.75">
      <c r="B29" s="79">
        <v>19</v>
      </c>
      <c r="C29" s="139" t="s">
        <v>483</v>
      </c>
      <c r="D29" s="79" t="s">
        <v>69</v>
      </c>
      <c r="E29" s="79">
        <v>90</v>
      </c>
      <c r="F29" s="140"/>
      <c r="G29" s="141">
        <f t="shared" si="0"/>
        <v>0</v>
      </c>
    </row>
    <row r="30" spans="2:7" ht="12.75">
      <c r="B30" s="79">
        <v>20</v>
      </c>
      <c r="C30" s="139" t="s">
        <v>484</v>
      </c>
      <c r="D30" s="79" t="s">
        <v>69</v>
      </c>
      <c r="E30" s="79">
        <v>270</v>
      </c>
      <c r="F30" s="140"/>
      <c r="G30" s="141">
        <f t="shared" si="0"/>
        <v>0</v>
      </c>
    </row>
    <row r="31" spans="2:7" ht="12.75">
      <c r="B31" s="79">
        <v>21</v>
      </c>
      <c r="C31" s="139" t="s">
        <v>232</v>
      </c>
      <c r="D31" s="79" t="s">
        <v>69</v>
      </c>
      <c r="E31" s="79">
        <v>450</v>
      </c>
      <c r="F31" s="140"/>
      <c r="G31" s="141">
        <f t="shared" si="0"/>
        <v>0</v>
      </c>
    </row>
    <row r="32" spans="2:7" ht="12.75">
      <c r="B32" s="79">
        <v>22</v>
      </c>
      <c r="C32" s="139" t="s">
        <v>233</v>
      </c>
      <c r="D32" s="79" t="s">
        <v>69</v>
      </c>
      <c r="E32" s="79">
        <v>150</v>
      </c>
      <c r="F32" s="140"/>
      <c r="G32" s="141">
        <f t="shared" si="0"/>
        <v>0</v>
      </c>
    </row>
    <row r="33" spans="2:7" ht="12.75">
      <c r="B33" s="79">
        <v>23</v>
      </c>
      <c r="C33" s="139" t="s">
        <v>234</v>
      </c>
      <c r="D33" s="79" t="s">
        <v>69</v>
      </c>
      <c r="E33" s="79">
        <v>450</v>
      </c>
      <c r="F33" s="140"/>
      <c r="G33" s="141">
        <f t="shared" si="0"/>
        <v>0</v>
      </c>
    </row>
    <row r="34" spans="2:7" ht="12.75">
      <c r="B34" s="79">
        <v>24</v>
      </c>
      <c r="C34" s="139" t="s">
        <v>485</v>
      </c>
      <c r="D34" s="79" t="s">
        <v>69</v>
      </c>
      <c r="E34" s="79">
        <v>90</v>
      </c>
      <c r="F34" s="140"/>
      <c r="G34" s="141">
        <f t="shared" si="0"/>
        <v>0</v>
      </c>
    </row>
    <row r="35" spans="2:7" ht="12.75">
      <c r="B35" s="79">
        <v>25</v>
      </c>
      <c r="C35" s="139" t="s">
        <v>486</v>
      </c>
      <c r="D35" s="79" t="s">
        <v>69</v>
      </c>
      <c r="E35" s="79">
        <v>60</v>
      </c>
      <c r="F35" s="140"/>
      <c r="G35" s="141">
        <f t="shared" si="0"/>
        <v>0</v>
      </c>
    </row>
    <row r="36" spans="2:7" ht="12.75">
      <c r="B36" s="79">
        <v>26</v>
      </c>
      <c r="C36" s="139" t="s">
        <v>487</v>
      </c>
      <c r="D36" s="79" t="s">
        <v>69</v>
      </c>
      <c r="E36" s="79">
        <v>30</v>
      </c>
      <c r="F36" s="140"/>
      <c r="G36" s="141">
        <f t="shared" si="0"/>
        <v>0</v>
      </c>
    </row>
    <row r="37" spans="2:7" ht="12.75">
      <c r="B37" s="332" t="s">
        <v>357</v>
      </c>
      <c r="C37" s="332"/>
      <c r="D37" s="332"/>
      <c r="E37" s="332"/>
      <c r="F37" s="332"/>
      <c r="G37" s="332"/>
    </row>
    <row r="38" spans="2:7" ht="12.75">
      <c r="B38" s="79">
        <v>27</v>
      </c>
      <c r="C38" s="142" t="s">
        <v>488</v>
      </c>
      <c r="D38" s="79" t="s">
        <v>69</v>
      </c>
      <c r="E38" s="79">
        <v>135</v>
      </c>
      <c r="F38" s="140"/>
      <c r="G38" s="141">
        <f t="shared" si="0"/>
        <v>0</v>
      </c>
    </row>
    <row r="39" spans="2:7" ht="12.75">
      <c r="B39" s="79">
        <v>28</v>
      </c>
      <c r="C39" s="139" t="s">
        <v>489</v>
      </c>
      <c r="D39" s="79" t="s">
        <v>69</v>
      </c>
      <c r="E39" s="79">
        <v>20</v>
      </c>
      <c r="F39" s="140"/>
      <c r="G39" s="141">
        <f t="shared" si="0"/>
        <v>0</v>
      </c>
    </row>
    <row r="40" spans="2:7" ht="12.75">
      <c r="B40" s="79">
        <v>29</v>
      </c>
      <c r="C40" s="139" t="s">
        <v>228</v>
      </c>
      <c r="D40" s="79" t="s">
        <v>69</v>
      </c>
      <c r="E40" s="79">
        <v>130</v>
      </c>
      <c r="F40" s="140"/>
      <c r="G40" s="141">
        <f t="shared" si="0"/>
        <v>0</v>
      </c>
    </row>
    <row r="41" spans="2:7" ht="12.75">
      <c r="B41" s="79">
        <v>30</v>
      </c>
      <c r="C41" s="139" t="s">
        <v>230</v>
      </c>
      <c r="D41" s="79" t="s">
        <v>104</v>
      </c>
      <c r="E41" s="79">
        <v>12</v>
      </c>
      <c r="F41" s="140"/>
      <c r="G41" s="141">
        <f t="shared" si="0"/>
        <v>0</v>
      </c>
    </row>
    <row r="42" spans="2:7" ht="12.75">
      <c r="B42" s="79">
        <v>31</v>
      </c>
      <c r="C42" s="139" t="s">
        <v>490</v>
      </c>
      <c r="D42" s="79" t="s">
        <v>231</v>
      </c>
      <c r="E42" s="79">
        <v>16</v>
      </c>
      <c r="F42" s="140"/>
      <c r="G42" s="141">
        <f t="shared" si="0"/>
        <v>0</v>
      </c>
    </row>
    <row r="43" spans="2:7" ht="12.75">
      <c r="B43" s="79">
        <v>32</v>
      </c>
      <c r="C43" s="139" t="s">
        <v>491</v>
      </c>
      <c r="D43" s="79" t="s">
        <v>104</v>
      </c>
      <c r="E43" s="79">
        <v>12</v>
      </c>
      <c r="F43" s="140"/>
      <c r="G43" s="141">
        <f t="shared" si="0"/>
        <v>0</v>
      </c>
    </row>
    <row r="44" spans="2:7" ht="12.75">
      <c r="B44" s="333" t="s">
        <v>235</v>
      </c>
      <c r="C44" s="334"/>
      <c r="D44" s="334"/>
      <c r="E44" s="334"/>
      <c r="F44" s="335"/>
      <c r="G44" s="261">
        <f>SUM(G38:G43)+SUM(G11:G36)</f>
        <v>0</v>
      </c>
    </row>
    <row r="45" ht="12.75"/>
    <row r="46" ht="12.75"/>
  </sheetData>
  <sheetProtection/>
  <mergeCells count="3">
    <mergeCell ref="B37:G37"/>
    <mergeCell ref="B8:G8"/>
    <mergeCell ref="B44:F44"/>
  </mergeCells>
  <printOptions/>
  <pageMargins left="1.2" right="0.5118055555555556" top="0.7875" bottom="0.7875" header="0.5118055555555556" footer="0.5118055555555556"/>
  <pageSetup fitToHeight="1" fitToWidth="1" horizontalDpi="600" verticalDpi="6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7:D21"/>
  <sheetViews>
    <sheetView showGridLines="0" zoomScale="110" zoomScaleNormal="110" zoomScalePageLayoutView="0" workbookViewId="0" topLeftCell="A1">
      <selection activeCell="B45" sqref="B45:C45"/>
    </sheetView>
  </sheetViews>
  <sheetFormatPr defaultColWidth="0" defaultRowHeight="15" zeroHeight="1"/>
  <cols>
    <col min="1" max="1" width="4.140625" style="3" customWidth="1"/>
    <col min="2" max="2" width="80.140625" style="3" customWidth="1"/>
    <col min="3" max="3" width="16.28125" style="3" customWidth="1"/>
    <col min="4" max="4" width="15.00390625" style="76" customWidth="1"/>
    <col min="5" max="5" width="11.57421875" style="3" customWidth="1"/>
    <col min="6" max="16384" width="0" style="3" hidden="1" customWidth="1"/>
  </cols>
  <sheetData>
    <row r="1" ht="12.75"/>
    <row r="2" ht="12.75"/>
    <row r="3" ht="12.75"/>
    <row r="4" ht="12.75"/>
    <row r="5" ht="12.75"/>
    <row r="6" ht="12.75"/>
    <row r="7" spans="2:4" ht="12.75">
      <c r="B7" s="311" t="s">
        <v>353</v>
      </c>
      <c r="C7" s="312"/>
      <c r="D7" s="313"/>
    </row>
    <row r="8" spans="2:4" ht="12.75">
      <c r="B8" s="144"/>
      <c r="C8" s="144"/>
      <c r="D8" s="145">
        <v>1</v>
      </c>
    </row>
    <row r="9" spans="2:4" ht="12.75">
      <c r="B9" s="336" t="s">
        <v>351</v>
      </c>
      <c r="C9" s="336"/>
      <c r="D9" s="336"/>
    </row>
    <row r="10" spans="2:4" ht="12.75">
      <c r="B10" s="146" t="s">
        <v>236</v>
      </c>
      <c r="C10" s="147" t="s">
        <v>237</v>
      </c>
      <c r="D10" s="124" t="s">
        <v>238</v>
      </c>
    </row>
    <row r="11" spans="2:4" ht="384" customHeight="1">
      <c r="B11" s="148" t="s">
        <v>570</v>
      </c>
      <c r="C11" s="149"/>
      <c r="D11" s="150">
        <f>C11*12</f>
        <v>0</v>
      </c>
    </row>
    <row r="12" spans="2:4" ht="14.25" customHeight="1" hidden="1">
      <c r="B12" s="119" t="s">
        <v>239</v>
      </c>
      <c r="C12" s="151">
        <v>0</v>
      </c>
      <c r="D12" s="120">
        <f>C12*12</f>
        <v>0</v>
      </c>
    </row>
    <row r="13" spans="2:4" ht="12.75">
      <c r="B13" s="152" t="s">
        <v>606</v>
      </c>
      <c r="C13" s="153">
        <f>C11*1</f>
        <v>0</v>
      </c>
      <c r="D13" s="154">
        <f>D11</f>
        <v>0</v>
      </c>
    </row>
    <row r="14" spans="2:4" ht="12.75">
      <c r="B14" s="155"/>
      <c r="C14" s="156"/>
      <c r="D14" s="157"/>
    </row>
    <row r="15" ht="12.75"/>
    <row r="16" spans="2:4" ht="12.75">
      <c r="B16" s="336" t="s">
        <v>352</v>
      </c>
      <c r="C16" s="336"/>
      <c r="D16" s="336"/>
    </row>
    <row r="17" spans="2:4" ht="12.75">
      <c r="B17" s="146" t="s">
        <v>240</v>
      </c>
      <c r="C17" s="147" t="s">
        <v>237</v>
      </c>
      <c r="D17" s="124" t="s">
        <v>238</v>
      </c>
    </row>
    <row r="18" spans="2:4" ht="348.75" customHeight="1">
      <c r="B18" s="148" t="s">
        <v>571</v>
      </c>
      <c r="C18" s="149"/>
      <c r="D18" s="158">
        <f>C18*12</f>
        <v>0</v>
      </c>
    </row>
    <row r="19" spans="2:4" ht="12.75">
      <c r="B19" s="152" t="s">
        <v>607</v>
      </c>
      <c r="C19" s="153">
        <f>C18*2</f>
        <v>0</v>
      </c>
      <c r="D19" s="154">
        <f>D18*2</f>
        <v>0</v>
      </c>
    </row>
    <row r="20" ht="12.75"/>
    <row r="21" spans="2:4" ht="12.75">
      <c r="B21" s="159" t="s">
        <v>241</v>
      </c>
      <c r="C21" s="160"/>
      <c r="D21" s="161">
        <f>D13+D19</f>
        <v>0</v>
      </c>
    </row>
    <row r="22" ht="12.75"/>
    <row r="23" ht="12.75"/>
  </sheetData>
  <sheetProtection/>
  <mergeCells count="3">
    <mergeCell ref="B9:D9"/>
    <mergeCell ref="B16:D16"/>
    <mergeCell ref="B7:D7"/>
  </mergeCells>
  <printOptions/>
  <pageMargins left="1.0236220472440944" right="0.35433070866141736" top="0.5511811023622047" bottom="0.2362204724409449" header="0.31496062992125984" footer="0.31496062992125984"/>
  <pageSetup horizontalDpi="600" verticalDpi="600" orientation="portrait" paperSize="9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7:F48"/>
  <sheetViews>
    <sheetView showGridLines="0" zoomScale="110" zoomScaleNormal="110" zoomScalePageLayoutView="0" workbookViewId="0" topLeftCell="A19">
      <selection activeCell="B47" sqref="B47"/>
    </sheetView>
  </sheetViews>
  <sheetFormatPr defaultColWidth="0" defaultRowHeight="15" zeroHeight="1"/>
  <cols>
    <col min="1" max="1" width="3.00390625" style="3" customWidth="1"/>
    <col min="2" max="2" width="6.421875" style="3" customWidth="1"/>
    <col min="3" max="3" width="63.57421875" style="3" customWidth="1"/>
    <col min="4" max="4" width="8.28125" style="3" customWidth="1"/>
    <col min="5" max="5" width="12.7109375" style="3" bestFit="1" customWidth="1"/>
    <col min="6" max="6" width="13.8515625" style="76" bestFit="1" customWidth="1"/>
    <col min="7" max="7" width="11.00390625" style="3" bestFit="1" customWidth="1"/>
    <col min="8" max="16384" width="0" style="3" hidden="1" customWidth="1"/>
  </cols>
  <sheetData>
    <row r="1" ht="12.75"/>
    <row r="2" ht="12.75"/>
    <row r="3" ht="12.75"/>
    <row r="4" ht="12.75"/>
    <row r="5" ht="12.75"/>
    <row r="6" ht="12.75"/>
    <row r="7" spans="2:6" ht="12.75">
      <c r="B7" s="311" t="s">
        <v>596</v>
      </c>
      <c r="C7" s="312"/>
      <c r="D7" s="312"/>
      <c r="E7" s="312"/>
      <c r="F7" s="313"/>
    </row>
    <row r="8" spans="2:6" ht="12.75">
      <c r="B8" s="162"/>
      <c r="C8" s="162"/>
      <c r="D8" s="162"/>
      <c r="E8" s="162"/>
      <c r="F8" s="163"/>
    </row>
    <row r="9" spans="2:6" ht="25.5">
      <c r="B9" s="108" t="s">
        <v>66</v>
      </c>
      <c r="C9" s="108" t="s">
        <v>62</v>
      </c>
      <c r="D9" s="108" t="s">
        <v>64</v>
      </c>
      <c r="E9" s="108" t="s">
        <v>58</v>
      </c>
      <c r="F9" s="138" t="s">
        <v>65</v>
      </c>
    </row>
    <row r="10" spans="2:6" ht="12.75">
      <c r="B10" s="85">
        <v>1</v>
      </c>
      <c r="C10" s="87" t="s">
        <v>242</v>
      </c>
      <c r="D10" s="85">
        <v>4</v>
      </c>
      <c r="E10" s="103"/>
      <c r="F10" s="164">
        <f>D10*E10</f>
        <v>0</v>
      </c>
    </row>
    <row r="11" spans="2:6" ht="12.75">
      <c r="B11" s="85">
        <v>2</v>
      </c>
      <c r="C11" s="87" t="s">
        <v>439</v>
      </c>
      <c r="D11" s="90">
        <v>120</v>
      </c>
      <c r="E11" s="103"/>
      <c r="F11" s="164">
        <f aca="true" t="shared" si="0" ref="F11:F47">D11*E11</f>
        <v>0</v>
      </c>
    </row>
    <row r="12" spans="2:6" ht="15" customHeight="1">
      <c r="B12" s="85">
        <v>3</v>
      </c>
      <c r="C12" s="87" t="s">
        <v>517</v>
      </c>
      <c r="D12" s="85">
        <v>72</v>
      </c>
      <c r="E12" s="94"/>
      <c r="F12" s="164">
        <f t="shared" si="0"/>
        <v>0</v>
      </c>
    </row>
    <row r="13" spans="2:6" ht="15" customHeight="1">
      <c r="B13" s="85">
        <v>4</v>
      </c>
      <c r="C13" s="165" t="s">
        <v>244</v>
      </c>
      <c r="D13" s="166">
        <v>44</v>
      </c>
      <c r="E13" s="103"/>
      <c r="F13" s="164">
        <f t="shared" si="0"/>
        <v>0</v>
      </c>
    </row>
    <row r="14" spans="2:6" ht="15" customHeight="1">
      <c r="B14" s="85">
        <v>5</v>
      </c>
      <c r="C14" s="87" t="s">
        <v>245</v>
      </c>
      <c r="D14" s="85">
        <v>36</v>
      </c>
      <c r="E14" s="94"/>
      <c r="F14" s="164">
        <f t="shared" si="0"/>
        <v>0</v>
      </c>
    </row>
    <row r="15" spans="2:6" ht="15" customHeight="1">
      <c r="B15" s="85">
        <v>6</v>
      </c>
      <c r="C15" s="87" t="s">
        <v>246</v>
      </c>
      <c r="D15" s="85">
        <v>36</v>
      </c>
      <c r="E15" s="94"/>
      <c r="F15" s="164">
        <f t="shared" si="0"/>
        <v>0</v>
      </c>
    </row>
    <row r="16" spans="2:6" ht="15" customHeight="1">
      <c r="B16" s="85">
        <v>7</v>
      </c>
      <c r="C16" s="87" t="s">
        <v>247</v>
      </c>
      <c r="D16" s="85">
        <v>36</v>
      </c>
      <c r="E16" s="103"/>
      <c r="F16" s="164">
        <f t="shared" si="0"/>
        <v>0</v>
      </c>
    </row>
    <row r="17" spans="2:6" ht="15" customHeight="1">
      <c r="B17" s="85">
        <v>8</v>
      </c>
      <c r="C17" s="87" t="s">
        <v>248</v>
      </c>
      <c r="D17" s="85">
        <v>4</v>
      </c>
      <c r="E17" s="103"/>
      <c r="F17" s="164">
        <f t="shared" si="0"/>
        <v>0</v>
      </c>
    </row>
    <row r="18" spans="2:6" ht="15" customHeight="1">
      <c r="B18" s="85">
        <v>9</v>
      </c>
      <c r="C18" s="87" t="s">
        <v>249</v>
      </c>
      <c r="D18" s="85">
        <v>25</v>
      </c>
      <c r="E18" s="103"/>
      <c r="F18" s="164">
        <f t="shared" si="0"/>
        <v>0</v>
      </c>
    </row>
    <row r="19" spans="2:6" ht="30" customHeight="1">
      <c r="B19" s="85">
        <v>10</v>
      </c>
      <c r="C19" s="167" t="s">
        <v>250</v>
      </c>
      <c r="D19" s="90">
        <v>6</v>
      </c>
      <c r="E19" s="103"/>
      <c r="F19" s="164">
        <f t="shared" si="0"/>
        <v>0</v>
      </c>
    </row>
    <row r="20" spans="2:6" ht="37.5" customHeight="1">
      <c r="B20" s="85">
        <v>11</v>
      </c>
      <c r="C20" s="167" t="s">
        <v>251</v>
      </c>
      <c r="D20" s="85">
        <v>6</v>
      </c>
      <c r="E20" s="103"/>
      <c r="F20" s="164">
        <f t="shared" si="0"/>
        <v>0</v>
      </c>
    </row>
    <row r="21" spans="2:6" ht="35.25" customHeight="1">
      <c r="B21" s="85">
        <v>12</v>
      </c>
      <c r="C21" s="167" t="s">
        <v>252</v>
      </c>
      <c r="D21" s="85">
        <v>6</v>
      </c>
      <c r="E21" s="103"/>
      <c r="F21" s="164">
        <f t="shared" si="0"/>
        <v>0</v>
      </c>
    </row>
    <row r="22" spans="2:6" ht="15" customHeight="1">
      <c r="B22" s="85">
        <v>13</v>
      </c>
      <c r="C22" s="87" t="s">
        <v>253</v>
      </c>
      <c r="D22" s="85">
        <v>6</v>
      </c>
      <c r="E22" s="103"/>
      <c r="F22" s="164">
        <f t="shared" si="0"/>
        <v>0</v>
      </c>
    </row>
    <row r="23" spans="2:6" ht="15" customHeight="1">
      <c r="B23" s="85">
        <v>14</v>
      </c>
      <c r="C23" s="165" t="s">
        <v>437</v>
      </c>
      <c r="D23" s="90">
        <f>9*2</f>
        <v>18</v>
      </c>
      <c r="E23" s="103"/>
      <c r="F23" s="164">
        <f t="shared" si="0"/>
        <v>0</v>
      </c>
    </row>
    <row r="24" spans="2:6" ht="15" customHeight="1">
      <c r="B24" s="85">
        <v>15</v>
      </c>
      <c r="C24" s="87" t="s">
        <v>254</v>
      </c>
      <c r="D24" s="90">
        <v>4</v>
      </c>
      <c r="E24" s="103"/>
      <c r="F24" s="164">
        <f t="shared" si="0"/>
        <v>0</v>
      </c>
    </row>
    <row r="25" spans="2:6" ht="15" customHeight="1">
      <c r="B25" s="85">
        <v>16</v>
      </c>
      <c r="C25" s="167" t="s">
        <v>255</v>
      </c>
      <c r="D25" s="85">
        <v>6</v>
      </c>
      <c r="E25" s="103"/>
      <c r="F25" s="164">
        <f t="shared" si="0"/>
        <v>0</v>
      </c>
    </row>
    <row r="26" spans="2:6" ht="15" customHeight="1">
      <c r="B26" s="85">
        <v>17</v>
      </c>
      <c r="C26" s="165" t="s">
        <v>256</v>
      </c>
      <c r="D26" s="85">
        <v>6</v>
      </c>
      <c r="E26" s="103"/>
      <c r="F26" s="164">
        <f t="shared" si="0"/>
        <v>0</v>
      </c>
    </row>
    <row r="27" spans="2:6" ht="15" customHeight="1">
      <c r="B27" s="85">
        <v>18</v>
      </c>
      <c r="C27" s="165" t="s">
        <v>257</v>
      </c>
      <c r="D27" s="85">
        <v>6</v>
      </c>
      <c r="E27" s="103"/>
      <c r="F27" s="164">
        <f t="shared" si="0"/>
        <v>0</v>
      </c>
    </row>
    <row r="28" spans="2:6" ht="15" customHeight="1">
      <c r="B28" s="85">
        <v>19</v>
      </c>
      <c r="C28" s="87" t="s">
        <v>258</v>
      </c>
      <c r="D28" s="90">
        <v>3</v>
      </c>
      <c r="E28" s="103"/>
      <c r="F28" s="164">
        <f t="shared" si="0"/>
        <v>0</v>
      </c>
    </row>
    <row r="29" spans="2:6" ht="15" customHeight="1">
      <c r="B29" s="85">
        <v>20</v>
      </c>
      <c r="C29" s="165" t="s">
        <v>259</v>
      </c>
      <c r="D29" s="90">
        <v>3000</v>
      </c>
      <c r="E29" s="103"/>
      <c r="F29" s="164">
        <f t="shared" si="0"/>
        <v>0</v>
      </c>
    </row>
    <row r="30" spans="2:6" ht="15" customHeight="1">
      <c r="B30" s="85">
        <v>21</v>
      </c>
      <c r="C30" s="87" t="s">
        <v>260</v>
      </c>
      <c r="D30" s="90">
        <v>3000</v>
      </c>
      <c r="E30" s="103"/>
      <c r="F30" s="164">
        <f t="shared" si="0"/>
        <v>0</v>
      </c>
    </row>
    <row r="31" spans="2:6" ht="15" customHeight="1">
      <c r="B31" s="85">
        <v>22</v>
      </c>
      <c r="C31" s="165" t="s">
        <v>261</v>
      </c>
      <c r="D31" s="90">
        <v>600</v>
      </c>
      <c r="E31" s="103"/>
      <c r="F31" s="164">
        <f t="shared" si="0"/>
        <v>0</v>
      </c>
    </row>
    <row r="32" spans="2:6" ht="15" customHeight="1">
      <c r="B32" s="85">
        <v>23</v>
      </c>
      <c r="C32" s="87" t="s">
        <v>262</v>
      </c>
      <c r="D32" s="90">
        <v>600</v>
      </c>
      <c r="E32" s="103"/>
      <c r="F32" s="164">
        <f t="shared" si="0"/>
        <v>0</v>
      </c>
    </row>
    <row r="33" spans="2:6" ht="37.5" customHeight="1">
      <c r="B33" s="85">
        <v>24</v>
      </c>
      <c r="C33" s="165" t="s">
        <v>263</v>
      </c>
      <c r="D33" s="90">
        <v>1</v>
      </c>
      <c r="E33" s="103"/>
      <c r="F33" s="164">
        <f t="shared" si="0"/>
        <v>0</v>
      </c>
    </row>
    <row r="34" spans="2:6" ht="15" customHeight="1">
      <c r="B34" s="85">
        <v>25</v>
      </c>
      <c r="C34" s="167" t="s">
        <v>264</v>
      </c>
      <c r="D34" s="90">
        <v>36</v>
      </c>
      <c r="E34" s="103"/>
      <c r="F34" s="164">
        <f t="shared" si="0"/>
        <v>0</v>
      </c>
    </row>
    <row r="35" spans="2:6" ht="15" customHeight="1">
      <c r="B35" s="85">
        <v>26</v>
      </c>
      <c r="C35" s="87" t="s">
        <v>518</v>
      </c>
      <c r="D35" s="90">
        <v>10</v>
      </c>
      <c r="E35" s="91"/>
      <c r="F35" s="164">
        <f t="shared" si="0"/>
        <v>0</v>
      </c>
    </row>
    <row r="36" spans="2:6" ht="15" customHeight="1">
      <c r="B36" s="85">
        <v>27</v>
      </c>
      <c r="C36" s="168" t="s">
        <v>519</v>
      </c>
      <c r="D36" s="90">
        <v>100</v>
      </c>
      <c r="E36" s="103"/>
      <c r="F36" s="164">
        <f t="shared" si="0"/>
        <v>0</v>
      </c>
    </row>
    <row r="37" spans="2:6" ht="15" customHeight="1">
      <c r="B37" s="85">
        <v>28</v>
      </c>
      <c r="C37" s="87" t="s">
        <v>520</v>
      </c>
      <c r="D37" s="85">
        <f>5.52*10</f>
        <v>55.199999999999996</v>
      </c>
      <c r="E37" s="103"/>
      <c r="F37" s="164">
        <f t="shared" si="0"/>
        <v>0</v>
      </c>
    </row>
    <row r="38" spans="2:6" ht="12.75">
      <c r="B38" s="85">
        <v>29</v>
      </c>
      <c r="C38" s="87" t="s">
        <v>265</v>
      </c>
      <c r="D38" s="90">
        <v>45</v>
      </c>
      <c r="E38" s="103"/>
      <c r="F38" s="164">
        <f t="shared" si="0"/>
        <v>0</v>
      </c>
    </row>
    <row r="39" spans="2:6" ht="15" customHeight="1">
      <c r="B39" s="85">
        <v>30</v>
      </c>
      <c r="C39" s="87" t="s">
        <v>521</v>
      </c>
      <c r="D39" s="85">
        <v>45</v>
      </c>
      <c r="E39" s="103"/>
      <c r="F39" s="164">
        <f t="shared" si="0"/>
        <v>0</v>
      </c>
    </row>
    <row r="40" spans="2:6" ht="15" customHeight="1">
      <c r="B40" s="85">
        <v>31</v>
      </c>
      <c r="C40" s="87" t="s">
        <v>522</v>
      </c>
      <c r="D40" s="85">
        <v>30</v>
      </c>
      <c r="E40" s="103"/>
      <c r="F40" s="164">
        <f t="shared" si="0"/>
        <v>0</v>
      </c>
    </row>
    <row r="41" spans="2:6" ht="15" customHeight="1">
      <c r="B41" s="85">
        <v>32</v>
      </c>
      <c r="C41" s="87" t="s">
        <v>266</v>
      </c>
      <c r="D41" s="85">
        <v>50</v>
      </c>
      <c r="E41" s="103"/>
      <c r="F41" s="164">
        <f t="shared" si="0"/>
        <v>0</v>
      </c>
    </row>
    <row r="42" spans="2:6" ht="15" customHeight="1">
      <c r="B42" s="85">
        <v>33</v>
      </c>
      <c r="C42" s="87" t="s">
        <v>415</v>
      </c>
      <c r="D42" s="85">
        <v>30</v>
      </c>
      <c r="E42" s="103"/>
      <c r="F42" s="164">
        <f t="shared" si="0"/>
        <v>0</v>
      </c>
    </row>
    <row r="43" spans="2:6" ht="15" customHeight="1">
      <c r="B43" s="85">
        <v>34</v>
      </c>
      <c r="C43" s="87" t="s">
        <v>418</v>
      </c>
      <c r="D43" s="85">
        <v>12</v>
      </c>
      <c r="E43" s="103"/>
      <c r="F43" s="164">
        <f t="shared" si="0"/>
        <v>0</v>
      </c>
    </row>
    <row r="44" spans="2:6" ht="15" customHeight="1">
      <c r="B44" s="85">
        <v>35</v>
      </c>
      <c r="C44" s="87" t="s">
        <v>440</v>
      </c>
      <c r="D44" s="85">
        <v>3</v>
      </c>
      <c r="E44" s="103"/>
      <c r="F44" s="164">
        <f t="shared" si="0"/>
        <v>0</v>
      </c>
    </row>
    <row r="45" spans="2:6" ht="15" customHeight="1">
      <c r="B45" s="85">
        <v>36</v>
      </c>
      <c r="C45" s="87" t="s">
        <v>441</v>
      </c>
      <c r="D45" s="85">
        <v>12</v>
      </c>
      <c r="E45" s="103"/>
      <c r="F45" s="164">
        <f t="shared" si="0"/>
        <v>0</v>
      </c>
    </row>
    <row r="46" spans="2:6" ht="15" customHeight="1">
      <c r="B46" s="85">
        <v>37</v>
      </c>
      <c r="C46" s="87" t="s">
        <v>442</v>
      </c>
      <c r="D46" s="85">
        <v>1</v>
      </c>
      <c r="E46" s="103"/>
      <c r="F46" s="164">
        <f t="shared" si="0"/>
        <v>0</v>
      </c>
    </row>
    <row r="47" spans="2:6" ht="15" customHeight="1">
      <c r="B47" s="85">
        <v>38</v>
      </c>
      <c r="C47" s="87" t="s">
        <v>443</v>
      </c>
      <c r="D47" s="85">
        <v>12</v>
      </c>
      <c r="E47" s="103"/>
      <c r="F47" s="164">
        <f t="shared" si="0"/>
        <v>0</v>
      </c>
    </row>
    <row r="48" spans="2:6" ht="15" customHeight="1">
      <c r="B48" s="337" t="s">
        <v>99</v>
      </c>
      <c r="C48" s="337"/>
      <c r="D48" s="337"/>
      <c r="E48" s="337"/>
      <c r="F48" s="262">
        <f>SUM(F10:F47)</f>
        <v>0</v>
      </c>
    </row>
    <row r="49" ht="12.75"/>
    <row r="50" ht="12.75"/>
    <row r="51" ht="12.75"/>
    <row r="52" ht="12.75"/>
    <row r="53" ht="12.75"/>
    <row r="54" ht="12.75"/>
    <row r="55" ht="12.75"/>
  </sheetData>
  <sheetProtection/>
  <mergeCells count="2">
    <mergeCell ref="B48:E48"/>
    <mergeCell ref="B7:F7"/>
  </mergeCells>
  <printOptions/>
  <pageMargins left="0.9055118110236221" right="0.5118110236220472" top="0.4330708661417323" bottom="0.6299212598425197" header="0.31496062992125984" footer="0.5118110236220472"/>
  <pageSetup horizontalDpi="600" verticalDpi="600" orientation="portrait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7:G19"/>
  <sheetViews>
    <sheetView showGridLines="0" zoomScale="110" zoomScaleNormal="110" zoomScalePageLayoutView="0" workbookViewId="0" topLeftCell="A1">
      <selection activeCell="B18" sqref="B18:C18"/>
    </sheetView>
  </sheetViews>
  <sheetFormatPr defaultColWidth="0" defaultRowHeight="15" zeroHeight="1"/>
  <cols>
    <col min="1" max="1" width="2.28125" style="3" customWidth="1"/>
    <col min="2" max="2" width="6.00390625" style="3" customWidth="1"/>
    <col min="3" max="3" width="9.140625" style="3" hidden="1" customWidth="1"/>
    <col min="4" max="4" width="47.7109375" style="3" customWidth="1"/>
    <col min="5" max="5" width="9.140625" style="3" customWidth="1"/>
    <col min="6" max="6" width="13.57421875" style="3" customWidth="1"/>
    <col min="7" max="7" width="14.140625" style="3" customWidth="1"/>
    <col min="8" max="8" width="8.28125" style="3" customWidth="1"/>
    <col min="9" max="9" width="9.140625" style="3" customWidth="1"/>
    <col min="10" max="16384" width="0" style="3" hidden="1" customWidth="1"/>
  </cols>
  <sheetData>
    <row r="1" ht="12.75"/>
    <row r="2" ht="12.75"/>
    <row r="3" ht="12.75"/>
    <row r="4" ht="12.75"/>
    <row r="5" ht="12.75"/>
    <row r="6" ht="12.75"/>
    <row r="7" spans="2:7" ht="12.75">
      <c r="B7" s="311" t="s">
        <v>597</v>
      </c>
      <c r="C7" s="312"/>
      <c r="D7" s="312"/>
      <c r="E7" s="312"/>
      <c r="F7" s="312"/>
      <c r="G7" s="313"/>
    </row>
    <row r="8" spans="2:7" ht="13.5">
      <c r="B8" s="339"/>
      <c r="C8" s="339"/>
      <c r="D8" s="170"/>
      <c r="E8" s="169"/>
      <c r="F8" s="169"/>
      <c r="G8" s="264">
        <v>1</v>
      </c>
    </row>
    <row r="9" spans="2:7" ht="58.5" customHeight="1">
      <c r="B9" s="341" t="s">
        <v>66</v>
      </c>
      <c r="C9" s="341"/>
      <c r="D9" s="171" t="s">
        <v>62</v>
      </c>
      <c r="E9" s="172" t="s">
        <v>64</v>
      </c>
      <c r="F9" s="172" t="s">
        <v>58</v>
      </c>
      <c r="G9" s="172" t="s">
        <v>65</v>
      </c>
    </row>
    <row r="10" spans="2:7" ht="12.75">
      <c r="B10" s="338">
        <v>1</v>
      </c>
      <c r="C10" s="338"/>
      <c r="D10" s="174" t="s">
        <v>513</v>
      </c>
      <c r="E10" s="166">
        <v>90</v>
      </c>
      <c r="F10" s="175"/>
      <c r="G10" s="176">
        <f>E10*F10</f>
        <v>0</v>
      </c>
    </row>
    <row r="11" spans="2:7" ht="12.75">
      <c r="B11" s="338">
        <v>2</v>
      </c>
      <c r="C11" s="338"/>
      <c r="D11" s="174" t="s">
        <v>267</v>
      </c>
      <c r="E11" s="173">
        <v>90</v>
      </c>
      <c r="F11" s="177"/>
      <c r="G11" s="176">
        <f aca="true" t="shared" si="0" ref="G11:G18">E11*F11</f>
        <v>0</v>
      </c>
    </row>
    <row r="12" spans="2:7" ht="12.75">
      <c r="B12" s="338">
        <v>3</v>
      </c>
      <c r="C12" s="338"/>
      <c r="D12" s="174" t="s">
        <v>514</v>
      </c>
      <c r="E12" s="173">
        <v>150</v>
      </c>
      <c r="F12" s="177"/>
      <c r="G12" s="176">
        <f t="shared" si="0"/>
        <v>0</v>
      </c>
    </row>
    <row r="13" spans="2:7" ht="12.75">
      <c r="B13" s="338">
        <v>4</v>
      </c>
      <c r="C13" s="338"/>
      <c r="D13" s="174" t="s">
        <v>515</v>
      </c>
      <c r="E13" s="173">
        <v>200</v>
      </c>
      <c r="F13" s="177"/>
      <c r="G13" s="176">
        <f t="shared" si="0"/>
        <v>0</v>
      </c>
    </row>
    <row r="14" spans="2:7" ht="12.75">
      <c r="B14" s="338">
        <v>5</v>
      </c>
      <c r="C14" s="338"/>
      <c r="D14" s="174" t="s">
        <v>268</v>
      </c>
      <c r="E14" s="173">
        <v>12</v>
      </c>
      <c r="F14" s="177"/>
      <c r="G14" s="176">
        <f t="shared" si="0"/>
        <v>0</v>
      </c>
    </row>
    <row r="15" spans="2:7" ht="12.75">
      <c r="B15" s="338">
        <v>6</v>
      </c>
      <c r="C15" s="338"/>
      <c r="D15" s="174" t="s">
        <v>516</v>
      </c>
      <c r="E15" s="173">
        <v>200</v>
      </c>
      <c r="F15" s="175"/>
      <c r="G15" s="176">
        <f t="shared" si="0"/>
        <v>0</v>
      </c>
    </row>
    <row r="16" spans="2:7" ht="12.75">
      <c r="B16" s="338">
        <v>7</v>
      </c>
      <c r="C16" s="338"/>
      <c r="D16" s="174" t="s">
        <v>269</v>
      </c>
      <c r="E16" s="173">
        <v>90</v>
      </c>
      <c r="F16" s="177"/>
      <c r="G16" s="176">
        <f t="shared" si="0"/>
        <v>0</v>
      </c>
    </row>
    <row r="17" spans="2:7" ht="12.75">
      <c r="B17" s="338">
        <v>8</v>
      </c>
      <c r="C17" s="338"/>
      <c r="D17" s="174" t="s">
        <v>270</v>
      </c>
      <c r="E17" s="173">
        <v>24</v>
      </c>
      <c r="F17" s="177"/>
      <c r="G17" s="176">
        <f t="shared" si="0"/>
        <v>0</v>
      </c>
    </row>
    <row r="18" spans="2:7" ht="12.75">
      <c r="B18" s="338">
        <v>9</v>
      </c>
      <c r="C18" s="338"/>
      <c r="D18" s="174" t="s">
        <v>271</v>
      </c>
      <c r="E18" s="173">
        <v>90</v>
      </c>
      <c r="F18" s="177"/>
      <c r="G18" s="176">
        <f t="shared" si="0"/>
        <v>0</v>
      </c>
    </row>
    <row r="19" spans="2:7" ht="12.75">
      <c r="B19" s="340" t="s">
        <v>56</v>
      </c>
      <c r="C19" s="340"/>
      <c r="D19" s="340"/>
      <c r="E19" s="340"/>
      <c r="F19" s="340"/>
      <c r="G19" s="263">
        <f>SUM(G10:G18)</f>
        <v>0</v>
      </c>
    </row>
    <row r="20" ht="12.75"/>
    <row r="21" ht="12.75"/>
    <row r="22" ht="12.75"/>
    <row r="23" ht="12.75"/>
  </sheetData>
  <sheetProtection/>
  <mergeCells count="13">
    <mergeCell ref="B19:F19"/>
    <mergeCell ref="B18:C18"/>
    <mergeCell ref="B16:C16"/>
    <mergeCell ref="B17:C17"/>
    <mergeCell ref="B13:C13"/>
    <mergeCell ref="B9:C9"/>
    <mergeCell ref="B12:C12"/>
    <mergeCell ref="B15:C15"/>
    <mergeCell ref="B7:G7"/>
    <mergeCell ref="B10:C10"/>
    <mergeCell ref="B11:C11"/>
    <mergeCell ref="B8:C8"/>
    <mergeCell ref="B14:C14"/>
  </mergeCells>
  <printOptions/>
  <pageMargins left="0.8661417322834646" right="0.5118110236220472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7:F68"/>
  <sheetViews>
    <sheetView showGridLines="0" zoomScale="110" zoomScaleNormal="110" zoomScalePageLayoutView="0" workbookViewId="0" topLeftCell="A37">
      <selection activeCell="B67" sqref="B67"/>
    </sheetView>
  </sheetViews>
  <sheetFormatPr defaultColWidth="0" defaultRowHeight="15" zeroHeight="1"/>
  <cols>
    <col min="1" max="1" width="4.421875" style="3" customWidth="1"/>
    <col min="2" max="2" width="6.00390625" style="3" customWidth="1"/>
    <col min="3" max="3" width="41.8515625" style="3" bestFit="1" customWidth="1"/>
    <col min="4" max="4" width="10.00390625" style="3" bestFit="1" customWidth="1"/>
    <col min="5" max="5" width="12.140625" style="3" customWidth="1"/>
    <col min="6" max="6" width="13.8515625" style="76" bestFit="1" customWidth="1"/>
    <col min="7" max="7" width="5.140625" style="3" customWidth="1"/>
    <col min="8" max="16384" width="0" style="3" hidden="1" customWidth="1"/>
  </cols>
  <sheetData>
    <row r="1" ht="12.75"/>
    <row r="2" ht="12.75"/>
    <row r="3" ht="12.75"/>
    <row r="4" ht="12.75"/>
    <row r="5" ht="12.75"/>
    <row r="6" ht="12.75"/>
    <row r="7" spans="2:6" ht="12.75">
      <c r="B7" s="311" t="s">
        <v>598</v>
      </c>
      <c r="C7" s="312"/>
      <c r="D7" s="312"/>
      <c r="E7" s="312"/>
      <c r="F7" s="313"/>
    </row>
    <row r="8" ht="13.5">
      <c r="F8" s="15">
        <v>1</v>
      </c>
    </row>
    <row r="9" spans="2:6" ht="25.5">
      <c r="B9" s="178"/>
      <c r="C9" s="178" t="s">
        <v>62</v>
      </c>
      <c r="D9" s="178" t="s">
        <v>64</v>
      </c>
      <c r="E9" s="179" t="s">
        <v>58</v>
      </c>
      <c r="F9" s="180" t="s">
        <v>65</v>
      </c>
    </row>
    <row r="10" spans="2:6" ht="12.75">
      <c r="B10" s="181">
        <v>1</v>
      </c>
      <c r="C10" s="182" t="s">
        <v>379</v>
      </c>
      <c r="D10" s="183">
        <v>4</v>
      </c>
      <c r="E10" s="184"/>
      <c r="F10" s="185">
        <f>D10*E10</f>
        <v>0</v>
      </c>
    </row>
    <row r="11" spans="2:6" ht="12.75">
      <c r="B11" s="181">
        <v>2</v>
      </c>
      <c r="C11" s="182" t="s">
        <v>380</v>
      </c>
      <c r="D11" s="181">
        <v>4</v>
      </c>
      <c r="E11" s="186"/>
      <c r="F11" s="185">
        <f aca="true" t="shared" si="0" ref="F11:F58">D11*E11</f>
        <v>0</v>
      </c>
    </row>
    <row r="12" spans="2:6" ht="12.75">
      <c r="B12" s="181">
        <v>4</v>
      </c>
      <c r="C12" s="188" t="s">
        <v>492</v>
      </c>
      <c r="D12" s="181">
        <v>6</v>
      </c>
      <c r="E12" s="186"/>
      <c r="F12" s="185">
        <f t="shared" si="0"/>
        <v>0</v>
      </c>
    </row>
    <row r="13" spans="2:6" ht="12.75">
      <c r="B13" s="181">
        <v>5</v>
      </c>
      <c r="C13" s="182" t="s">
        <v>381</v>
      </c>
      <c r="D13" s="181">
        <v>6</v>
      </c>
      <c r="E13" s="186"/>
      <c r="F13" s="185">
        <f t="shared" si="0"/>
        <v>0</v>
      </c>
    </row>
    <row r="14" spans="2:6" ht="12.75">
      <c r="B14" s="181">
        <v>6</v>
      </c>
      <c r="C14" s="182" t="s">
        <v>493</v>
      </c>
      <c r="D14" s="181">
        <v>6</v>
      </c>
      <c r="E14" s="186"/>
      <c r="F14" s="185">
        <f t="shared" si="0"/>
        <v>0</v>
      </c>
    </row>
    <row r="15" spans="2:6" ht="12.75">
      <c r="B15" s="181">
        <v>7</v>
      </c>
      <c r="C15" s="182" t="s">
        <v>494</v>
      </c>
      <c r="D15" s="181">
        <v>12</v>
      </c>
      <c r="E15" s="186"/>
      <c r="F15" s="185">
        <f t="shared" si="0"/>
        <v>0</v>
      </c>
    </row>
    <row r="16" spans="2:6" ht="12.75">
      <c r="B16" s="181">
        <v>8</v>
      </c>
      <c r="C16" s="182" t="s">
        <v>495</v>
      </c>
      <c r="D16" s="181">
        <v>6</v>
      </c>
      <c r="E16" s="186"/>
      <c r="F16" s="185">
        <f t="shared" si="0"/>
        <v>0</v>
      </c>
    </row>
    <row r="17" spans="2:6" ht="25.5">
      <c r="B17" s="181">
        <v>9</v>
      </c>
      <c r="C17" s="188" t="s">
        <v>382</v>
      </c>
      <c r="D17" s="181">
        <v>3</v>
      </c>
      <c r="E17" s="186"/>
      <c r="F17" s="185">
        <f t="shared" si="0"/>
        <v>0</v>
      </c>
    </row>
    <row r="18" spans="2:6" ht="12.75">
      <c r="B18" s="181">
        <v>10</v>
      </c>
      <c r="C18" s="188" t="s">
        <v>383</v>
      </c>
      <c r="D18" s="181">
        <v>3</v>
      </c>
      <c r="E18" s="186"/>
      <c r="F18" s="185">
        <f t="shared" si="0"/>
        <v>0</v>
      </c>
    </row>
    <row r="19" spans="2:6" ht="12.75">
      <c r="B19" s="181">
        <v>11</v>
      </c>
      <c r="C19" s="188" t="s">
        <v>384</v>
      </c>
      <c r="D19" s="181">
        <v>4</v>
      </c>
      <c r="E19" s="186"/>
      <c r="F19" s="185">
        <f t="shared" si="0"/>
        <v>0</v>
      </c>
    </row>
    <row r="20" spans="2:6" ht="12.75">
      <c r="B20" s="181">
        <v>12</v>
      </c>
      <c r="C20" s="188" t="s">
        <v>385</v>
      </c>
      <c r="D20" s="181">
        <v>45</v>
      </c>
      <c r="E20" s="186"/>
      <c r="F20" s="185">
        <f t="shared" si="0"/>
        <v>0</v>
      </c>
    </row>
    <row r="21" spans="2:6" ht="12.75">
      <c r="B21" s="181">
        <v>13</v>
      </c>
      <c r="C21" s="188" t="s">
        <v>386</v>
      </c>
      <c r="D21" s="181">
        <v>6</v>
      </c>
      <c r="E21" s="186"/>
      <c r="F21" s="185">
        <f t="shared" si="0"/>
        <v>0</v>
      </c>
    </row>
    <row r="22" spans="2:6" ht="12.75">
      <c r="B22" s="181">
        <v>14</v>
      </c>
      <c r="C22" s="182" t="s">
        <v>496</v>
      </c>
      <c r="D22" s="181">
        <v>12</v>
      </c>
      <c r="E22" s="186"/>
      <c r="F22" s="185">
        <f t="shared" si="0"/>
        <v>0</v>
      </c>
    </row>
    <row r="23" spans="2:6" ht="25.5">
      <c r="B23" s="181">
        <v>15</v>
      </c>
      <c r="C23" s="188" t="s">
        <v>387</v>
      </c>
      <c r="D23" s="181">
        <v>12</v>
      </c>
      <c r="E23" s="186"/>
      <c r="F23" s="185">
        <f t="shared" si="0"/>
        <v>0</v>
      </c>
    </row>
    <row r="24" spans="2:6" ht="12.75">
      <c r="B24" s="181">
        <v>16</v>
      </c>
      <c r="C24" s="182" t="s">
        <v>497</v>
      </c>
      <c r="D24" s="181">
        <v>15</v>
      </c>
      <c r="E24" s="186"/>
      <c r="F24" s="185">
        <f t="shared" si="0"/>
        <v>0</v>
      </c>
    </row>
    <row r="25" spans="2:6" ht="12.75">
      <c r="B25" s="181">
        <v>17</v>
      </c>
      <c r="C25" s="182" t="s">
        <v>498</v>
      </c>
      <c r="D25" s="181">
        <v>6</v>
      </c>
      <c r="E25" s="186"/>
      <c r="F25" s="185">
        <f t="shared" si="0"/>
        <v>0</v>
      </c>
    </row>
    <row r="26" spans="2:6" ht="12.75">
      <c r="B26" s="181">
        <v>18</v>
      </c>
      <c r="C26" s="182" t="s">
        <v>499</v>
      </c>
      <c r="D26" s="181">
        <v>10</v>
      </c>
      <c r="E26" s="186"/>
      <c r="F26" s="185">
        <f t="shared" si="0"/>
        <v>0</v>
      </c>
    </row>
    <row r="27" spans="2:6" ht="12.75">
      <c r="B27" s="181">
        <v>19</v>
      </c>
      <c r="C27" s="182" t="s">
        <v>500</v>
      </c>
      <c r="D27" s="181">
        <v>3</v>
      </c>
      <c r="E27" s="186"/>
      <c r="F27" s="185">
        <f t="shared" si="0"/>
        <v>0</v>
      </c>
    </row>
    <row r="28" spans="2:6" ht="12.75">
      <c r="B28" s="181">
        <v>20</v>
      </c>
      <c r="C28" s="182" t="s">
        <v>501</v>
      </c>
      <c r="D28" s="181">
        <v>6</v>
      </c>
      <c r="E28" s="186"/>
      <c r="F28" s="185">
        <f t="shared" si="0"/>
        <v>0</v>
      </c>
    </row>
    <row r="29" spans="2:6" ht="12.75">
      <c r="B29" s="181">
        <v>21</v>
      </c>
      <c r="C29" s="187" t="s">
        <v>388</v>
      </c>
      <c r="D29" s="181">
        <v>6</v>
      </c>
      <c r="E29" s="186"/>
      <c r="F29" s="185">
        <f t="shared" si="0"/>
        <v>0</v>
      </c>
    </row>
    <row r="30" spans="2:6" ht="12.75">
      <c r="B30" s="181">
        <v>22</v>
      </c>
      <c r="C30" s="182" t="s">
        <v>389</v>
      </c>
      <c r="D30" s="181">
        <v>3</v>
      </c>
      <c r="E30" s="186"/>
      <c r="F30" s="185">
        <f t="shared" si="0"/>
        <v>0</v>
      </c>
    </row>
    <row r="31" spans="2:6" ht="12.75">
      <c r="B31" s="181">
        <v>23</v>
      </c>
      <c r="C31" s="182" t="s">
        <v>390</v>
      </c>
      <c r="D31" s="181">
        <v>3</v>
      </c>
      <c r="E31" s="186"/>
      <c r="F31" s="185">
        <f t="shared" si="0"/>
        <v>0</v>
      </c>
    </row>
    <row r="32" spans="2:6" ht="12.75">
      <c r="B32" s="181">
        <v>24</v>
      </c>
      <c r="C32" s="182" t="s">
        <v>391</v>
      </c>
      <c r="D32" s="181">
        <v>3</v>
      </c>
      <c r="E32" s="186"/>
      <c r="F32" s="185">
        <f t="shared" si="0"/>
        <v>0</v>
      </c>
    </row>
    <row r="33" spans="2:6" ht="12.75">
      <c r="B33" s="181">
        <v>25</v>
      </c>
      <c r="C33" s="182" t="s">
        <v>502</v>
      </c>
      <c r="D33" s="181">
        <v>12</v>
      </c>
      <c r="E33" s="186"/>
      <c r="F33" s="185">
        <f t="shared" si="0"/>
        <v>0</v>
      </c>
    </row>
    <row r="34" spans="2:6" ht="12.75">
      <c r="B34" s="181">
        <v>26</v>
      </c>
      <c r="C34" s="182" t="s">
        <v>392</v>
      </c>
      <c r="D34" s="181">
        <v>6</v>
      </c>
      <c r="E34" s="186"/>
      <c r="F34" s="185">
        <f t="shared" si="0"/>
        <v>0</v>
      </c>
    </row>
    <row r="35" spans="2:6" ht="12.75">
      <c r="B35" s="181">
        <v>27</v>
      </c>
      <c r="C35" s="189" t="s">
        <v>503</v>
      </c>
      <c r="D35" s="181">
        <v>6</v>
      </c>
      <c r="E35" s="186"/>
      <c r="F35" s="185">
        <f t="shared" si="0"/>
        <v>0</v>
      </c>
    </row>
    <row r="36" spans="2:6" ht="12.75">
      <c r="B36" s="181">
        <v>28</v>
      </c>
      <c r="C36" s="189" t="s">
        <v>504</v>
      </c>
      <c r="D36" s="181">
        <v>3</v>
      </c>
      <c r="E36" s="186"/>
      <c r="F36" s="185">
        <f t="shared" si="0"/>
        <v>0</v>
      </c>
    </row>
    <row r="37" spans="2:6" ht="12.75">
      <c r="B37" s="181">
        <v>29</v>
      </c>
      <c r="C37" s="182" t="s">
        <v>393</v>
      </c>
      <c r="D37" s="181">
        <v>3</v>
      </c>
      <c r="E37" s="186"/>
      <c r="F37" s="185">
        <f t="shared" si="0"/>
        <v>0</v>
      </c>
    </row>
    <row r="38" spans="2:6" ht="12.75">
      <c r="B38" s="181">
        <v>30</v>
      </c>
      <c r="C38" s="182" t="s">
        <v>394</v>
      </c>
      <c r="D38" s="181">
        <v>3</v>
      </c>
      <c r="E38" s="186"/>
      <c r="F38" s="185">
        <f t="shared" si="0"/>
        <v>0</v>
      </c>
    </row>
    <row r="39" spans="2:6" ht="12.75">
      <c r="B39" s="181">
        <v>31</v>
      </c>
      <c r="C39" s="182" t="s">
        <v>395</v>
      </c>
      <c r="D39" s="181">
        <v>6</v>
      </c>
      <c r="E39" s="186"/>
      <c r="F39" s="185">
        <f t="shared" si="0"/>
        <v>0</v>
      </c>
    </row>
    <row r="40" spans="2:6" ht="12.75">
      <c r="B40" s="181">
        <v>32</v>
      </c>
      <c r="C40" s="182" t="s">
        <v>505</v>
      </c>
      <c r="D40" s="181">
        <v>12</v>
      </c>
      <c r="E40" s="186"/>
      <c r="F40" s="185">
        <f t="shared" si="0"/>
        <v>0</v>
      </c>
    </row>
    <row r="41" spans="2:6" ht="12.75">
      <c r="B41" s="181">
        <v>33</v>
      </c>
      <c r="C41" s="188" t="s">
        <v>506</v>
      </c>
      <c r="D41" s="181">
        <v>15</v>
      </c>
      <c r="E41" s="186"/>
      <c r="F41" s="185">
        <f t="shared" si="0"/>
        <v>0</v>
      </c>
    </row>
    <row r="42" spans="2:6" ht="12.75">
      <c r="B42" s="181">
        <v>34</v>
      </c>
      <c r="C42" s="182" t="s">
        <v>396</v>
      </c>
      <c r="D42" s="181">
        <v>6</v>
      </c>
      <c r="E42" s="186"/>
      <c r="F42" s="185">
        <f t="shared" si="0"/>
        <v>0</v>
      </c>
    </row>
    <row r="43" spans="2:6" ht="12.75">
      <c r="B43" s="181">
        <v>35</v>
      </c>
      <c r="C43" s="182" t="s">
        <v>397</v>
      </c>
      <c r="D43" s="181">
        <v>6</v>
      </c>
      <c r="E43" s="186"/>
      <c r="F43" s="185">
        <f t="shared" si="0"/>
        <v>0</v>
      </c>
    </row>
    <row r="44" spans="2:6" ht="12.75">
      <c r="B44" s="181">
        <v>36</v>
      </c>
      <c r="C44" s="182" t="s">
        <v>398</v>
      </c>
      <c r="D44" s="181">
        <v>9</v>
      </c>
      <c r="E44" s="186"/>
      <c r="F44" s="185">
        <f t="shared" si="0"/>
        <v>0</v>
      </c>
    </row>
    <row r="45" spans="2:6" ht="12.75">
      <c r="B45" s="181">
        <v>37</v>
      </c>
      <c r="C45" s="182" t="s">
        <v>399</v>
      </c>
      <c r="D45" s="181">
        <v>6</v>
      </c>
      <c r="E45" s="186"/>
      <c r="F45" s="185">
        <f t="shared" si="0"/>
        <v>0</v>
      </c>
    </row>
    <row r="46" spans="2:6" ht="12.75">
      <c r="B46" s="181">
        <v>38</v>
      </c>
      <c r="C46" s="190" t="s">
        <v>400</v>
      </c>
      <c r="D46" s="181">
        <v>3</v>
      </c>
      <c r="E46" s="186"/>
      <c r="F46" s="185">
        <f t="shared" si="0"/>
        <v>0</v>
      </c>
    </row>
    <row r="47" spans="2:6" ht="12.75">
      <c r="B47" s="181">
        <v>39</v>
      </c>
      <c r="C47" s="182" t="s">
        <v>507</v>
      </c>
      <c r="D47" s="181">
        <v>3</v>
      </c>
      <c r="E47" s="186"/>
      <c r="F47" s="185">
        <f t="shared" si="0"/>
        <v>0</v>
      </c>
    </row>
    <row r="48" spans="2:6" ht="12.75">
      <c r="B48" s="181">
        <v>40</v>
      </c>
      <c r="C48" s="182" t="s">
        <v>508</v>
      </c>
      <c r="D48" s="181">
        <v>3</v>
      </c>
      <c r="E48" s="186"/>
      <c r="F48" s="185">
        <f t="shared" si="0"/>
        <v>0</v>
      </c>
    </row>
    <row r="49" spans="2:6" ht="12.75">
      <c r="B49" s="181">
        <v>41</v>
      </c>
      <c r="C49" s="182" t="s">
        <v>509</v>
      </c>
      <c r="D49" s="181">
        <v>3</v>
      </c>
      <c r="E49" s="186"/>
      <c r="F49" s="185">
        <f t="shared" si="0"/>
        <v>0</v>
      </c>
    </row>
    <row r="50" spans="2:6" ht="12.75">
      <c r="B50" s="181">
        <v>42</v>
      </c>
      <c r="C50" s="182" t="s">
        <v>510</v>
      </c>
      <c r="D50" s="181">
        <v>6</v>
      </c>
      <c r="E50" s="186"/>
      <c r="F50" s="185">
        <f t="shared" si="0"/>
        <v>0</v>
      </c>
    </row>
    <row r="51" spans="2:6" ht="12.75">
      <c r="B51" s="181">
        <v>43</v>
      </c>
      <c r="C51" s="182" t="s">
        <v>511</v>
      </c>
      <c r="D51" s="181">
        <v>4</v>
      </c>
      <c r="E51" s="186"/>
      <c r="F51" s="185">
        <f t="shared" si="0"/>
        <v>0</v>
      </c>
    </row>
    <row r="52" spans="2:6" ht="12.75">
      <c r="B52" s="181">
        <v>44</v>
      </c>
      <c r="C52" s="182" t="s">
        <v>401</v>
      </c>
      <c r="D52" s="181">
        <v>5</v>
      </c>
      <c r="E52" s="186"/>
      <c r="F52" s="185">
        <f t="shared" si="0"/>
        <v>0</v>
      </c>
    </row>
    <row r="53" spans="2:6" ht="12.75">
      <c r="B53" s="181">
        <v>45</v>
      </c>
      <c r="C53" s="190" t="s">
        <v>402</v>
      </c>
      <c r="D53" s="181">
        <v>9</v>
      </c>
      <c r="E53" s="186"/>
      <c r="F53" s="185">
        <f t="shared" si="0"/>
        <v>0</v>
      </c>
    </row>
    <row r="54" spans="2:6" ht="12.75">
      <c r="B54" s="181">
        <v>46</v>
      </c>
      <c r="C54" s="182" t="s">
        <v>403</v>
      </c>
      <c r="D54" s="181">
        <v>3</v>
      </c>
      <c r="E54" s="186"/>
      <c r="F54" s="185">
        <f t="shared" si="0"/>
        <v>0</v>
      </c>
    </row>
    <row r="55" spans="2:6" ht="12.75">
      <c r="B55" s="181">
        <v>47</v>
      </c>
      <c r="C55" s="182" t="s">
        <v>512</v>
      </c>
      <c r="D55" s="181">
        <v>6</v>
      </c>
      <c r="E55" s="186"/>
      <c r="F55" s="185">
        <f t="shared" si="0"/>
        <v>0</v>
      </c>
    </row>
    <row r="56" spans="2:6" ht="12.75">
      <c r="B56" s="181">
        <v>48</v>
      </c>
      <c r="C56" s="182" t="s">
        <v>404</v>
      </c>
      <c r="D56" s="181">
        <v>100</v>
      </c>
      <c r="E56" s="186"/>
      <c r="F56" s="185">
        <f t="shared" si="0"/>
        <v>0</v>
      </c>
    </row>
    <row r="57" spans="2:6" ht="12.75">
      <c r="B57" s="181">
        <v>49</v>
      </c>
      <c r="C57" s="182" t="s">
        <v>405</v>
      </c>
      <c r="D57" s="181">
        <v>3</v>
      </c>
      <c r="E57" s="186"/>
      <c r="F57" s="185">
        <f t="shared" si="0"/>
        <v>0</v>
      </c>
    </row>
    <row r="58" spans="2:6" ht="12.75">
      <c r="B58" s="181">
        <v>50</v>
      </c>
      <c r="C58" s="182" t="s">
        <v>406</v>
      </c>
      <c r="D58" s="181">
        <v>6</v>
      </c>
      <c r="E58" s="186"/>
      <c r="F58" s="185">
        <f t="shared" si="0"/>
        <v>0</v>
      </c>
    </row>
    <row r="59" spans="2:6" ht="12.75">
      <c r="B59" s="181">
        <v>51</v>
      </c>
      <c r="C59" s="182" t="s">
        <v>407</v>
      </c>
      <c r="D59" s="181">
        <v>3</v>
      </c>
      <c r="E59" s="186"/>
      <c r="F59" s="185">
        <f aca="true" t="shared" si="1" ref="F59:F67">D59*E59</f>
        <v>0</v>
      </c>
    </row>
    <row r="60" spans="2:6" ht="12.75">
      <c r="B60" s="181">
        <v>52</v>
      </c>
      <c r="C60" s="182" t="s">
        <v>408</v>
      </c>
      <c r="D60" s="181">
        <v>3</v>
      </c>
      <c r="E60" s="186"/>
      <c r="F60" s="185">
        <f t="shared" si="1"/>
        <v>0</v>
      </c>
    </row>
    <row r="61" spans="2:6" ht="12.75">
      <c r="B61" s="181">
        <v>53</v>
      </c>
      <c r="C61" s="182" t="s">
        <v>409</v>
      </c>
      <c r="D61" s="181">
        <v>3</v>
      </c>
      <c r="E61" s="186"/>
      <c r="F61" s="185">
        <f t="shared" si="1"/>
        <v>0</v>
      </c>
    </row>
    <row r="62" spans="2:6" ht="12.75">
      <c r="B62" s="181">
        <v>54</v>
      </c>
      <c r="C62" s="182" t="s">
        <v>410</v>
      </c>
      <c r="D62" s="181">
        <v>9</v>
      </c>
      <c r="E62" s="186"/>
      <c r="F62" s="185">
        <f t="shared" si="1"/>
        <v>0</v>
      </c>
    </row>
    <row r="63" spans="2:6" ht="12.75">
      <c r="B63" s="181">
        <v>55</v>
      </c>
      <c r="C63" s="182" t="s">
        <v>411</v>
      </c>
      <c r="D63" s="181">
        <v>9</v>
      </c>
      <c r="E63" s="186"/>
      <c r="F63" s="185">
        <f t="shared" si="1"/>
        <v>0</v>
      </c>
    </row>
    <row r="64" spans="2:6" ht="12.75">
      <c r="B64" s="181">
        <v>56</v>
      </c>
      <c r="C64" s="182" t="s">
        <v>412</v>
      </c>
      <c r="D64" s="181">
        <v>3</v>
      </c>
      <c r="E64" s="186"/>
      <c r="F64" s="185">
        <f t="shared" si="1"/>
        <v>0</v>
      </c>
    </row>
    <row r="65" spans="2:6" ht="12.75">
      <c r="B65" s="181">
        <v>57</v>
      </c>
      <c r="C65" s="182" t="s">
        <v>413</v>
      </c>
      <c r="D65" s="181">
        <v>3</v>
      </c>
      <c r="E65" s="186"/>
      <c r="F65" s="185">
        <f t="shared" si="1"/>
        <v>0</v>
      </c>
    </row>
    <row r="66" spans="2:6" ht="25.5">
      <c r="B66" s="181">
        <v>58</v>
      </c>
      <c r="C66" s="188" t="s">
        <v>612</v>
      </c>
      <c r="D66" s="181">
        <v>18</v>
      </c>
      <c r="E66" s="186"/>
      <c r="F66" s="185">
        <f t="shared" si="1"/>
        <v>0</v>
      </c>
    </row>
    <row r="67" spans="2:6" ht="12.75">
      <c r="B67" s="181">
        <v>59</v>
      </c>
      <c r="C67" s="182" t="s">
        <v>414</v>
      </c>
      <c r="D67" s="181">
        <v>12</v>
      </c>
      <c r="E67" s="186"/>
      <c r="F67" s="185">
        <f t="shared" si="1"/>
        <v>0</v>
      </c>
    </row>
    <row r="68" spans="2:6" ht="12.75">
      <c r="B68" s="342" t="s">
        <v>99</v>
      </c>
      <c r="C68" s="343"/>
      <c r="D68" s="343"/>
      <c r="E68" s="344"/>
      <c r="F68" s="265">
        <f>SUM(F10:F67)</f>
        <v>0</v>
      </c>
    </row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</sheetData>
  <sheetProtection/>
  <mergeCells count="2">
    <mergeCell ref="B68:E68"/>
    <mergeCell ref="B7:F7"/>
  </mergeCells>
  <printOptions/>
  <pageMargins left="1.02" right="0.5118055555555556" top="0.7875" bottom="0.7875" header="0.5118055555555556" footer="0.5118055555555556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8:E61"/>
  <sheetViews>
    <sheetView showGridLines="0" zoomScale="110" zoomScaleNormal="110" zoomScalePageLayoutView="0" workbookViewId="0" topLeftCell="A1">
      <selection activeCell="C45" sqref="C45"/>
    </sheetView>
  </sheetViews>
  <sheetFormatPr defaultColWidth="0" defaultRowHeight="15" zeroHeight="1"/>
  <cols>
    <col min="1" max="1" width="9.140625" style="3" customWidth="1"/>
    <col min="2" max="2" width="21.57421875" style="3" customWidth="1"/>
    <col min="3" max="3" width="32.00390625" style="3" customWidth="1"/>
    <col min="4" max="4" width="19.421875" style="3" customWidth="1"/>
    <col min="5" max="5" width="14.00390625" style="3" bestFit="1" customWidth="1"/>
    <col min="6" max="6" width="9.140625" style="3" customWidth="1"/>
    <col min="7" max="7" width="8.7109375" style="3" hidden="1" customWidth="1"/>
    <col min="8" max="16384" width="0" style="3" hidden="1" customWidth="1"/>
  </cols>
  <sheetData>
    <row r="1" ht="12.75"/>
    <row r="2" ht="12.75"/>
    <row r="3" ht="12.75"/>
    <row r="4" ht="12.75"/>
    <row r="5" ht="12.75"/>
    <row r="6" ht="12.75"/>
    <row r="7" ht="12.75"/>
    <row r="8" spans="2:5" ht="12.75">
      <c r="B8" s="311" t="s">
        <v>287</v>
      </c>
      <c r="C8" s="312"/>
      <c r="D8" s="312"/>
      <c r="E8" s="312"/>
    </row>
    <row r="9" spans="2:4" ht="12.75">
      <c r="B9" s="191"/>
      <c r="C9" s="191"/>
      <c r="D9" s="191"/>
    </row>
    <row r="10" spans="2:5" ht="25.5">
      <c r="B10" s="192" t="s">
        <v>287</v>
      </c>
      <c r="C10" s="192" t="s">
        <v>288</v>
      </c>
      <c r="D10" s="192" t="s">
        <v>289</v>
      </c>
      <c r="E10" s="192" t="s">
        <v>290</v>
      </c>
    </row>
    <row r="11" spans="2:5" ht="14.25" customHeight="1">
      <c r="B11" s="345" t="s">
        <v>291</v>
      </c>
      <c r="C11" s="193" t="s">
        <v>292</v>
      </c>
      <c r="D11" s="346">
        <v>60</v>
      </c>
      <c r="E11" s="347"/>
    </row>
    <row r="12" spans="2:5" ht="12.75">
      <c r="B12" s="345"/>
      <c r="C12" s="193" t="s">
        <v>293</v>
      </c>
      <c r="D12" s="346"/>
      <c r="E12" s="347"/>
    </row>
    <row r="13" spans="2:5" ht="12.75">
      <c r="B13" s="345"/>
      <c r="C13" s="193" t="s">
        <v>294</v>
      </c>
      <c r="D13" s="346"/>
      <c r="E13" s="347"/>
    </row>
    <row r="14" spans="2:5" ht="12.75">
      <c r="B14" s="345"/>
      <c r="C14" s="193" t="s">
        <v>295</v>
      </c>
      <c r="D14" s="346"/>
      <c r="E14" s="347"/>
    </row>
    <row r="15" spans="2:5" ht="12.75">
      <c r="B15" s="345"/>
      <c r="C15" s="193" t="s">
        <v>296</v>
      </c>
      <c r="D15" s="346"/>
      <c r="E15" s="347"/>
    </row>
    <row r="16" spans="2:5" ht="12.75">
      <c r="B16" s="192" t="s">
        <v>297</v>
      </c>
      <c r="C16" s="193" t="s">
        <v>298</v>
      </c>
      <c r="D16" s="194">
        <v>60</v>
      </c>
      <c r="E16" s="347"/>
    </row>
    <row r="17" spans="2:5" ht="14.25" customHeight="1">
      <c r="B17" s="345" t="s">
        <v>299</v>
      </c>
      <c r="C17" s="193" t="s">
        <v>300</v>
      </c>
      <c r="D17" s="346">
        <v>60</v>
      </c>
      <c r="E17" s="347"/>
    </row>
    <row r="18" spans="2:5" ht="12.75">
      <c r="B18" s="345"/>
      <c r="C18" s="193" t="s">
        <v>301</v>
      </c>
      <c r="D18" s="346"/>
      <c r="E18" s="347"/>
    </row>
    <row r="19" spans="2:5" ht="12.75">
      <c r="B19" s="345"/>
      <c r="C19" s="193" t="s">
        <v>302</v>
      </c>
      <c r="D19" s="346"/>
      <c r="E19" s="347"/>
    </row>
    <row r="20" spans="2:5" ht="12.75">
      <c r="B20" s="345"/>
      <c r="C20" s="193" t="s">
        <v>303</v>
      </c>
      <c r="D20" s="346"/>
      <c r="E20" s="347"/>
    </row>
    <row r="21" spans="2:5" ht="12.75">
      <c r="B21" s="345"/>
      <c r="C21" s="193" t="s">
        <v>304</v>
      </c>
      <c r="D21" s="346"/>
      <c r="E21" s="347"/>
    </row>
    <row r="22" spans="2:5" ht="14.25" customHeight="1">
      <c r="B22" s="345" t="s">
        <v>305</v>
      </c>
      <c r="C22" s="193" t="s">
        <v>306</v>
      </c>
      <c r="D22" s="346">
        <v>40</v>
      </c>
      <c r="E22" s="347"/>
    </row>
    <row r="23" spans="2:5" ht="12.75">
      <c r="B23" s="345"/>
      <c r="C23" s="193" t="s">
        <v>307</v>
      </c>
      <c r="D23" s="346"/>
      <c r="E23" s="347"/>
    </row>
    <row r="24" spans="2:5" ht="25.5">
      <c r="B24" s="345"/>
      <c r="C24" s="193" t="s">
        <v>308</v>
      </c>
      <c r="D24" s="346"/>
      <c r="E24" s="347"/>
    </row>
    <row r="25" spans="2:5" ht="25.5">
      <c r="B25" s="345"/>
      <c r="C25" s="193" t="s">
        <v>309</v>
      </c>
      <c r="D25" s="346"/>
      <c r="E25" s="347"/>
    </row>
    <row r="26" spans="2:5" ht="12.75">
      <c r="B26" s="345"/>
      <c r="C26" s="193" t="s">
        <v>310</v>
      </c>
      <c r="D26" s="346"/>
      <c r="E26" s="347"/>
    </row>
    <row r="27" spans="2:5" ht="12.75">
      <c r="B27" s="345"/>
      <c r="C27" s="193" t="s">
        <v>311</v>
      </c>
      <c r="D27" s="346"/>
      <c r="E27" s="347"/>
    </row>
    <row r="28" spans="2:5" ht="12.75">
      <c r="B28" s="345"/>
      <c r="C28" s="193" t="s">
        <v>312</v>
      </c>
      <c r="D28" s="346"/>
      <c r="E28" s="347"/>
    </row>
    <row r="29" spans="2:5" ht="12.75">
      <c r="B29" s="345"/>
      <c r="C29" s="193" t="s">
        <v>313</v>
      </c>
      <c r="D29" s="346"/>
      <c r="E29" s="347"/>
    </row>
    <row r="30" spans="2:5" ht="12.75">
      <c r="B30" s="345"/>
      <c r="C30" s="193" t="s">
        <v>314</v>
      </c>
      <c r="D30" s="346"/>
      <c r="E30" s="347"/>
    </row>
    <row r="31" spans="2:5" ht="14.25" customHeight="1">
      <c r="B31" s="345" t="s">
        <v>315</v>
      </c>
      <c r="C31" s="193" t="s">
        <v>316</v>
      </c>
      <c r="D31" s="346">
        <v>40</v>
      </c>
      <c r="E31" s="347"/>
    </row>
    <row r="32" spans="2:5" ht="12.75">
      <c r="B32" s="345"/>
      <c r="C32" s="193" t="s">
        <v>317</v>
      </c>
      <c r="D32" s="346"/>
      <c r="E32" s="347"/>
    </row>
    <row r="33" spans="2:5" ht="12.75">
      <c r="B33" s="345"/>
      <c r="C33" s="193" t="s">
        <v>318</v>
      </c>
      <c r="D33" s="346"/>
      <c r="E33" s="347"/>
    </row>
    <row r="34" spans="2:5" ht="12.75">
      <c r="B34" s="345"/>
      <c r="C34" s="193" t="s">
        <v>319</v>
      </c>
      <c r="D34" s="346"/>
      <c r="E34" s="347"/>
    </row>
    <row r="35" spans="2:5" ht="12.75">
      <c r="B35" s="345"/>
      <c r="C35" s="193" t="s">
        <v>320</v>
      </c>
      <c r="D35" s="346"/>
      <c r="E35" s="347"/>
    </row>
    <row r="36" spans="2:5" ht="12.75">
      <c r="B36" s="345"/>
      <c r="C36" s="193" t="s">
        <v>321</v>
      </c>
      <c r="D36" s="346"/>
      <c r="E36" s="347"/>
    </row>
    <row r="37" spans="2:5" ht="14.25" customHeight="1">
      <c r="B37" s="345" t="s">
        <v>322</v>
      </c>
      <c r="C37" s="193" t="s">
        <v>323</v>
      </c>
      <c r="D37" s="346">
        <v>120</v>
      </c>
      <c r="E37" s="347"/>
    </row>
    <row r="38" spans="2:5" ht="12.75">
      <c r="B38" s="345"/>
      <c r="C38" s="193" t="s">
        <v>324</v>
      </c>
      <c r="D38" s="346"/>
      <c r="E38" s="347"/>
    </row>
    <row r="39" spans="2:5" ht="12.75">
      <c r="B39" s="345"/>
      <c r="C39" s="193" t="s">
        <v>325</v>
      </c>
      <c r="D39" s="346"/>
      <c r="E39" s="347"/>
    </row>
    <row r="40" spans="2:5" ht="12.75">
      <c r="B40" s="345"/>
      <c r="C40" s="193" t="s">
        <v>326</v>
      </c>
      <c r="D40" s="346"/>
      <c r="E40" s="347"/>
    </row>
    <row r="41" spans="2:5" ht="14.25" customHeight="1">
      <c r="B41" s="345" t="s">
        <v>327</v>
      </c>
      <c r="C41" s="193" t="s">
        <v>328</v>
      </c>
      <c r="D41" s="346">
        <v>60</v>
      </c>
      <c r="E41" s="347"/>
    </row>
    <row r="42" spans="2:5" ht="12.75">
      <c r="B42" s="345"/>
      <c r="C42" s="193" t="s">
        <v>329</v>
      </c>
      <c r="D42" s="346"/>
      <c r="E42" s="347"/>
    </row>
    <row r="43" spans="2:5" ht="25.5">
      <c r="B43" s="345"/>
      <c r="C43" s="193" t="s">
        <v>330</v>
      </c>
      <c r="D43" s="346"/>
      <c r="E43" s="347"/>
    </row>
    <row r="44" spans="2:5" ht="12.75">
      <c r="B44" s="345"/>
      <c r="C44" s="193" t="s">
        <v>331</v>
      </c>
      <c r="D44" s="346"/>
      <c r="E44" s="347"/>
    </row>
    <row r="45" spans="2:5" ht="73.5" customHeight="1">
      <c r="B45" s="192" t="s">
        <v>332</v>
      </c>
      <c r="C45" s="193" t="s">
        <v>333</v>
      </c>
      <c r="D45" s="194">
        <v>60</v>
      </c>
      <c r="E45" s="347"/>
    </row>
    <row r="46" spans="2:5" ht="12.75">
      <c r="B46" s="192" t="s">
        <v>334</v>
      </c>
      <c r="C46" s="193" t="s">
        <v>335</v>
      </c>
      <c r="D46" s="194">
        <v>60</v>
      </c>
      <c r="E46" s="347"/>
    </row>
    <row r="47" spans="2:5" ht="12.75">
      <c r="B47" s="195" t="s">
        <v>336</v>
      </c>
      <c r="C47" s="193" t="s">
        <v>337</v>
      </c>
      <c r="D47" s="194">
        <v>60</v>
      </c>
      <c r="E47" s="347"/>
    </row>
    <row r="48" spans="2:5" ht="12.75">
      <c r="B48" s="195" t="s">
        <v>326</v>
      </c>
      <c r="C48" s="193" t="s">
        <v>338</v>
      </c>
      <c r="D48" s="194">
        <v>60</v>
      </c>
      <c r="E48" s="347"/>
    </row>
    <row r="49" spans="2:5" ht="16.5" customHeight="1">
      <c r="B49" s="350" t="s">
        <v>339</v>
      </c>
      <c r="C49" s="193" t="s">
        <v>340</v>
      </c>
      <c r="D49" s="194">
        <v>80</v>
      </c>
      <c r="E49" s="347"/>
    </row>
    <row r="50" spans="2:5" ht="15.75" customHeight="1">
      <c r="B50" s="350"/>
      <c r="C50" s="193" t="s">
        <v>341</v>
      </c>
      <c r="D50" s="194">
        <v>80</v>
      </c>
      <c r="E50" s="347"/>
    </row>
    <row r="51" spans="2:5" ht="15.75" customHeight="1">
      <c r="B51" s="350"/>
      <c r="C51" s="193" t="s">
        <v>342</v>
      </c>
      <c r="D51" s="194">
        <v>80</v>
      </c>
      <c r="E51" s="347"/>
    </row>
    <row r="52" spans="2:5" ht="15.75" customHeight="1">
      <c r="B52" s="350"/>
      <c r="C52" s="193" t="s">
        <v>343</v>
      </c>
      <c r="D52" s="194">
        <v>80</v>
      </c>
      <c r="E52" s="347"/>
    </row>
    <row r="53" spans="2:5" ht="15.75" customHeight="1">
      <c r="B53" s="350"/>
      <c r="C53" s="193" t="s">
        <v>344</v>
      </c>
      <c r="D53" s="194">
        <v>80</v>
      </c>
      <c r="E53" s="347"/>
    </row>
    <row r="54" spans="2:5" ht="12.75">
      <c r="B54" s="350" t="s">
        <v>345</v>
      </c>
      <c r="C54" s="193" t="s">
        <v>346</v>
      </c>
      <c r="D54" s="194">
        <v>60</v>
      </c>
      <c r="E54" s="347"/>
    </row>
    <row r="55" spans="2:5" ht="12.75">
      <c r="B55" s="350"/>
      <c r="C55" s="193" t="s">
        <v>341</v>
      </c>
      <c r="D55" s="194">
        <v>60</v>
      </c>
      <c r="E55" s="347"/>
    </row>
    <row r="56" spans="2:5" ht="12.75">
      <c r="B56" s="350"/>
      <c r="C56" s="193" t="s">
        <v>342</v>
      </c>
      <c r="D56" s="194">
        <v>60</v>
      </c>
      <c r="E56" s="347"/>
    </row>
    <row r="57" spans="2:5" ht="12.75">
      <c r="B57" s="350"/>
      <c r="C57" s="193" t="s">
        <v>343</v>
      </c>
      <c r="D57" s="194">
        <v>60</v>
      </c>
      <c r="E57" s="347"/>
    </row>
    <row r="58" spans="2:5" ht="12.75">
      <c r="B58" s="350"/>
      <c r="C58" s="193" t="s">
        <v>344</v>
      </c>
      <c r="D58" s="194">
        <v>60</v>
      </c>
      <c r="E58" s="347"/>
    </row>
    <row r="59" spans="2:5" ht="12.75">
      <c r="B59" s="349" t="s">
        <v>347</v>
      </c>
      <c r="C59" s="349"/>
      <c r="D59" s="196">
        <f>SUM(D11:D58)</f>
        <v>1380</v>
      </c>
      <c r="E59" s="197"/>
    </row>
    <row r="60" spans="2:5" ht="12.75">
      <c r="B60" s="348" t="s">
        <v>601</v>
      </c>
      <c r="C60" s="348"/>
      <c r="D60" s="198">
        <f>D59*3</f>
        <v>4140</v>
      </c>
      <c r="E60" s="199"/>
    </row>
    <row r="61" spans="2:5" ht="12.75">
      <c r="B61" s="200"/>
      <c r="C61" s="200"/>
      <c r="D61" s="201"/>
      <c r="E61" s="202"/>
    </row>
    <row r="62" ht="12.75"/>
    <row r="63" ht="12.75"/>
  </sheetData>
  <sheetProtection/>
  <mergeCells count="18">
    <mergeCell ref="B8:E8"/>
    <mergeCell ref="B60:C60"/>
    <mergeCell ref="D31:D36"/>
    <mergeCell ref="B59:C59"/>
    <mergeCell ref="B37:B40"/>
    <mergeCell ref="D37:D40"/>
    <mergeCell ref="B41:B44"/>
    <mergeCell ref="D41:D44"/>
    <mergeCell ref="B49:B53"/>
    <mergeCell ref="B54:B58"/>
    <mergeCell ref="B11:B15"/>
    <mergeCell ref="D11:D15"/>
    <mergeCell ref="E11:E58"/>
    <mergeCell ref="B17:B21"/>
    <mergeCell ref="D17:D21"/>
    <mergeCell ref="B22:B30"/>
    <mergeCell ref="D22:D30"/>
    <mergeCell ref="B31:B36"/>
  </mergeCells>
  <printOptions horizontalCentered="1"/>
  <pageMargins left="0.9448818897637796" right="0.6692913385826772" top="0.63" bottom="0.4724409448818898" header="0.23" footer="0.511811023622047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AA68"/>
  <sheetViews>
    <sheetView showGridLines="0" view="pageBreakPreview" zoomScaleNormal="75" zoomScaleSheetLayoutView="100" zoomScalePageLayoutView="0" workbookViewId="0" topLeftCell="A1">
      <selection activeCell="A29" sqref="A29:Z29"/>
    </sheetView>
  </sheetViews>
  <sheetFormatPr defaultColWidth="19.00390625" defaultRowHeight="15"/>
  <cols>
    <col min="1" max="1" width="4.28125" style="36" customWidth="1"/>
    <col min="2" max="2" width="29.140625" style="36" customWidth="1"/>
    <col min="3" max="3" width="5.28125" style="36" customWidth="1"/>
    <col min="4" max="4" width="8.7109375" style="36" customWidth="1"/>
    <col min="5" max="5" width="8.8515625" style="36" customWidth="1"/>
    <col min="6" max="6" width="8.00390625" style="36" customWidth="1"/>
    <col min="7" max="7" width="7.57421875" style="36" customWidth="1"/>
    <col min="8" max="8" width="7.7109375" style="36" customWidth="1"/>
    <col min="9" max="9" width="7.57421875" style="36" customWidth="1"/>
    <col min="10" max="10" width="7.421875" style="36" customWidth="1"/>
    <col min="11" max="12" width="7.7109375" style="36" customWidth="1"/>
    <col min="13" max="13" width="8.140625" style="36" customWidth="1"/>
    <col min="14" max="14" width="7.00390625" style="36" customWidth="1"/>
    <col min="15" max="15" width="8.140625" style="36" bestFit="1" customWidth="1"/>
    <col min="16" max="16" width="7.421875" style="36" customWidth="1"/>
    <col min="17" max="17" width="8.421875" style="36" customWidth="1"/>
    <col min="18" max="18" width="5.8515625" style="36" customWidth="1"/>
    <col min="19" max="19" width="7.57421875" style="36" customWidth="1"/>
    <col min="20" max="20" width="9.57421875" style="36" customWidth="1"/>
    <col min="21" max="22" width="8.421875" style="36" customWidth="1"/>
    <col min="23" max="23" width="7.57421875" style="36" hidden="1" customWidth="1"/>
    <col min="24" max="24" width="10.421875" style="36" customWidth="1"/>
    <col min="25" max="25" width="9.421875" style="36" customWidth="1"/>
    <col min="26" max="26" width="9.57421875" style="36" customWidth="1"/>
    <col min="27" max="27" width="13.8515625" style="36" customWidth="1"/>
    <col min="28" max="16384" width="19.00390625" style="36" customWidth="1"/>
  </cols>
  <sheetData>
    <row r="8" ht="13.5">
      <c r="Z8" s="37">
        <v>1</v>
      </c>
    </row>
    <row r="9" spans="1:27" ht="12.75">
      <c r="A9" s="288" t="s">
        <v>548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90"/>
      <c r="AA9" s="38"/>
    </row>
    <row r="10" spans="1:27" ht="15" customHeight="1">
      <c r="A10" s="39"/>
      <c r="B10" s="39"/>
      <c r="C10" s="39"/>
      <c r="D10" s="39"/>
      <c r="E10" s="39"/>
      <c r="F10" s="40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291" t="s">
        <v>348</v>
      </c>
      <c r="Z10" s="292"/>
      <c r="AA10" s="38"/>
    </row>
    <row r="11" spans="1:27" ht="34.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2" t="s">
        <v>537</v>
      </c>
      <c r="Z11" s="42" t="s">
        <v>538</v>
      </c>
      <c r="AA11" s="38"/>
    </row>
    <row r="12" spans="1:27" ht="12.75" customHeight="1">
      <c r="A12" s="293" t="s">
        <v>25</v>
      </c>
      <c r="B12" s="274" t="s">
        <v>26</v>
      </c>
      <c r="C12" s="274" t="s">
        <v>371</v>
      </c>
      <c r="D12" s="274" t="s">
        <v>27</v>
      </c>
      <c r="E12" s="274" t="s">
        <v>544</v>
      </c>
      <c r="F12" s="274" t="s">
        <v>28</v>
      </c>
      <c r="G12" s="282" t="s">
        <v>29</v>
      </c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4"/>
      <c r="T12" s="281" t="s">
        <v>30</v>
      </c>
      <c r="U12" s="281"/>
      <c r="V12" s="281"/>
      <c r="W12" s="281"/>
      <c r="X12" s="274" t="s">
        <v>356</v>
      </c>
      <c r="Y12" s="274" t="s">
        <v>355</v>
      </c>
      <c r="Z12" s="274" t="s">
        <v>553</v>
      </c>
      <c r="AA12" s="38"/>
    </row>
    <row r="13" spans="1:27" ht="48.75" customHeight="1">
      <c r="A13" s="293"/>
      <c r="B13" s="274"/>
      <c r="C13" s="274"/>
      <c r="D13" s="274"/>
      <c r="E13" s="274"/>
      <c r="F13" s="274"/>
      <c r="G13" s="43" t="s">
        <v>31</v>
      </c>
      <c r="H13" s="43" t="s">
        <v>536</v>
      </c>
      <c r="I13" s="43" t="s">
        <v>32</v>
      </c>
      <c r="J13" s="43" t="s">
        <v>33</v>
      </c>
      <c r="K13" s="43" t="s">
        <v>34</v>
      </c>
      <c r="L13" s="43" t="s">
        <v>35</v>
      </c>
      <c r="M13" s="43" t="s">
        <v>36</v>
      </c>
      <c r="N13" s="43" t="s">
        <v>550</v>
      </c>
      <c r="O13" s="43" t="s">
        <v>37</v>
      </c>
      <c r="P13" s="43" t="s">
        <v>549</v>
      </c>
      <c r="Q13" s="43" t="s">
        <v>38</v>
      </c>
      <c r="R13" s="43" t="s">
        <v>39</v>
      </c>
      <c r="S13" s="43" t="s">
        <v>40</v>
      </c>
      <c r="T13" s="43" t="s">
        <v>547</v>
      </c>
      <c r="U13" s="43" t="s">
        <v>41</v>
      </c>
      <c r="V13" s="43" t="s">
        <v>445</v>
      </c>
      <c r="W13" s="44" t="s">
        <v>354</v>
      </c>
      <c r="X13" s="274"/>
      <c r="Y13" s="274"/>
      <c r="Z13" s="274"/>
      <c r="AA13" s="38"/>
    </row>
    <row r="14" spans="1:27" ht="12.75">
      <c r="A14" s="45" t="s">
        <v>42</v>
      </c>
      <c r="B14" s="46" t="s">
        <v>420</v>
      </c>
      <c r="C14" s="29"/>
      <c r="D14" s="30"/>
      <c r="E14" s="31"/>
      <c r="F14" s="6">
        <f>(D14+E14)*C14</f>
        <v>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  <c r="S14" s="34"/>
      <c r="T14" s="33"/>
      <c r="U14" s="31"/>
      <c r="V14" s="31"/>
      <c r="W14" s="33"/>
      <c r="X14" s="33"/>
      <c r="Y14" s="5">
        <f>F14+SUM(G14:X14)</f>
        <v>0</v>
      </c>
      <c r="Z14" s="5">
        <f>Y14*12</f>
        <v>0</v>
      </c>
      <c r="AA14" s="38"/>
    </row>
    <row r="15" spans="1:27" ht="12.75">
      <c r="A15" s="45" t="s">
        <v>43</v>
      </c>
      <c r="B15" s="46" t="s">
        <v>421</v>
      </c>
      <c r="C15" s="29"/>
      <c r="D15" s="30"/>
      <c r="E15" s="31"/>
      <c r="F15" s="6">
        <f aca="true" t="shared" si="0" ref="F15:F27">(D15+E15)*C15</f>
        <v>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  <c r="S15" s="34"/>
      <c r="T15" s="33"/>
      <c r="U15" s="31"/>
      <c r="V15" s="31"/>
      <c r="W15" s="33"/>
      <c r="X15" s="33"/>
      <c r="Y15" s="5">
        <f aca="true" t="shared" si="1" ref="Y15:Y27">F15+SUM(G15:X15)</f>
        <v>0</v>
      </c>
      <c r="Z15" s="5">
        <f aca="true" t="shared" si="2" ref="Z15:Z27">Y15*12</f>
        <v>0</v>
      </c>
      <c r="AA15" s="38"/>
    </row>
    <row r="16" spans="1:27" ht="12.75">
      <c r="A16" s="45" t="s">
        <v>44</v>
      </c>
      <c r="B16" s="47" t="s">
        <v>370</v>
      </c>
      <c r="C16" s="29"/>
      <c r="D16" s="30"/>
      <c r="E16" s="31"/>
      <c r="F16" s="6">
        <f t="shared" si="0"/>
        <v>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34"/>
      <c r="T16" s="33"/>
      <c r="U16" s="31"/>
      <c r="V16" s="31"/>
      <c r="W16" s="33"/>
      <c r="X16" s="33"/>
      <c r="Y16" s="5">
        <f t="shared" si="1"/>
        <v>0</v>
      </c>
      <c r="Z16" s="5">
        <f t="shared" si="2"/>
        <v>0</v>
      </c>
      <c r="AA16" s="38"/>
    </row>
    <row r="17" spans="1:27" ht="12.75">
      <c r="A17" s="45" t="s">
        <v>45</v>
      </c>
      <c r="B17" s="47" t="s">
        <v>433</v>
      </c>
      <c r="C17" s="32"/>
      <c r="D17" s="30"/>
      <c r="E17" s="31"/>
      <c r="F17" s="6">
        <f t="shared" si="0"/>
        <v>0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  <c r="S17" s="34"/>
      <c r="T17" s="33"/>
      <c r="U17" s="31"/>
      <c r="V17" s="31"/>
      <c r="W17" s="33"/>
      <c r="X17" s="33"/>
      <c r="Y17" s="5">
        <f t="shared" si="1"/>
        <v>0</v>
      </c>
      <c r="Z17" s="5">
        <f t="shared" si="2"/>
        <v>0</v>
      </c>
      <c r="AA17" s="48"/>
    </row>
    <row r="18" spans="1:27" ht="12.75">
      <c r="A18" s="45" t="s">
        <v>46</v>
      </c>
      <c r="B18" s="49" t="s">
        <v>422</v>
      </c>
      <c r="C18" s="32"/>
      <c r="D18" s="30"/>
      <c r="E18" s="31"/>
      <c r="F18" s="6">
        <f t="shared" si="0"/>
        <v>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  <c r="S18" s="34"/>
      <c r="T18" s="33"/>
      <c r="U18" s="31"/>
      <c r="V18" s="31"/>
      <c r="W18" s="33"/>
      <c r="X18" s="33"/>
      <c r="Y18" s="5">
        <f t="shared" si="1"/>
        <v>0</v>
      </c>
      <c r="Z18" s="5">
        <f t="shared" si="2"/>
        <v>0</v>
      </c>
      <c r="AA18" s="48"/>
    </row>
    <row r="19" spans="1:27" ht="12.75">
      <c r="A19" s="45" t="s">
        <v>47</v>
      </c>
      <c r="B19" s="47" t="s">
        <v>362</v>
      </c>
      <c r="C19" s="29"/>
      <c r="D19" s="30"/>
      <c r="E19" s="31"/>
      <c r="F19" s="6">
        <f t="shared" si="0"/>
        <v>0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  <c r="S19" s="34"/>
      <c r="T19" s="33"/>
      <c r="U19" s="31"/>
      <c r="V19" s="31"/>
      <c r="W19" s="33"/>
      <c r="X19" s="33"/>
      <c r="Y19" s="5">
        <f t="shared" si="1"/>
        <v>0</v>
      </c>
      <c r="Z19" s="5">
        <f t="shared" si="2"/>
        <v>0</v>
      </c>
      <c r="AA19" s="38"/>
    </row>
    <row r="20" spans="1:27" ht="12.75">
      <c r="A20" s="45" t="s">
        <v>48</v>
      </c>
      <c r="B20" s="47" t="s">
        <v>363</v>
      </c>
      <c r="C20" s="29"/>
      <c r="D20" s="30"/>
      <c r="E20" s="31"/>
      <c r="F20" s="6">
        <f t="shared" si="0"/>
        <v>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4"/>
      <c r="T20" s="33"/>
      <c r="U20" s="31"/>
      <c r="V20" s="31"/>
      <c r="W20" s="33"/>
      <c r="X20" s="33"/>
      <c r="Y20" s="5">
        <f t="shared" si="1"/>
        <v>0</v>
      </c>
      <c r="Z20" s="5">
        <f t="shared" si="2"/>
        <v>0</v>
      </c>
      <c r="AA20" s="38"/>
    </row>
    <row r="21" spans="1:27" ht="12.75">
      <c r="A21" s="45" t="s">
        <v>49</v>
      </c>
      <c r="B21" s="47" t="s">
        <v>364</v>
      </c>
      <c r="C21" s="29"/>
      <c r="D21" s="30"/>
      <c r="E21" s="31"/>
      <c r="F21" s="6">
        <f t="shared" si="0"/>
        <v>0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  <c r="S21" s="34"/>
      <c r="T21" s="33"/>
      <c r="U21" s="31"/>
      <c r="V21" s="31"/>
      <c r="W21" s="33"/>
      <c r="X21" s="33"/>
      <c r="Y21" s="5">
        <f t="shared" si="1"/>
        <v>0</v>
      </c>
      <c r="Z21" s="5">
        <f t="shared" si="2"/>
        <v>0</v>
      </c>
      <c r="AA21" s="38"/>
    </row>
    <row r="22" spans="1:27" ht="12.75">
      <c r="A22" s="45" t="s">
        <v>50</v>
      </c>
      <c r="B22" s="47" t="s">
        <v>366</v>
      </c>
      <c r="C22" s="32"/>
      <c r="D22" s="30"/>
      <c r="E22" s="31"/>
      <c r="F22" s="6">
        <f t="shared" si="0"/>
        <v>0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  <c r="S22" s="34"/>
      <c r="T22" s="33"/>
      <c r="U22" s="31"/>
      <c r="V22" s="31"/>
      <c r="W22" s="33"/>
      <c r="X22" s="33"/>
      <c r="Y22" s="5">
        <f t="shared" si="1"/>
        <v>0</v>
      </c>
      <c r="Z22" s="5">
        <f t="shared" si="2"/>
        <v>0</v>
      </c>
      <c r="AA22" s="48"/>
    </row>
    <row r="23" spans="1:27" ht="12.75">
      <c r="A23" s="45" t="s">
        <v>51</v>
      </c>
      <c r="B23" s="49" t="s">
        <v>367</v>
      </c>
      <c r="C23" s="32"/>
      <c r="D23" s="30"/>
      <c r="E23" s="31"/>
      <c r="F23" s="6">
        <f t="shared" si="0"/>
        <v>0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  <c r="S23" s="34"/>
      <c r="T23" s="33"/>
      <c r="U23" s="31"/>
      <c r="V23" s="31"/>
      <c r="W23" s="33"/>
      <c r="X23" s="33"/>
      <c r="Y23" s="5">
        <f t="shared" si="1"/>
        <v>0</v>
      </c>
      <c r="Z23" s="5">
        <f t="shared" si="2"/>
        <v>0</v>
      </c>
      <c r="AA23" s="48"/>
    </row>
    <row r="24" spans="1:27" ht="12.75">
      <c r="A24" s="45" t="s">
        <v>52</v>
      </c>
      <c r="B24" s="49" t="s">
        <v>368</v>
      </c>
      <c r="C24" s="32"/>
      <c r="D24" s="30"/>
      <c r="E24" s="31"/>
      <c r="F24" s="6">
        <f t="shared" si="0"/>
        <v>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34"/>
      <c r="T24" s="33"/>
      <c r="U24" s="31"/>
      <c r="V24" s="31"/>
      <c r="W24" s="33"/>
      <c r="X24" s="33"/>
      <c r="Y24" s="5">
        <f t="shared" si="1"/>
        <v>0</v>
      </c>
      <c r="Z24" s="5">
        <f t="shared" si="2"/>
        <v>0</v>
      </c>
      <c r="AA24" s="48"/>
    </row>
    <row r="25" spans="1:27" ht="12.75">
      <c r="A25" s="45" t="s">
        <v>53</v>
      </c>
      <c r="B25" s="49" t="s">
        <v>446</v>
      </c>
      <c r="C25" s="32"/>
      <c r="D25" s="30"/>
      <c r="E25" s="31"/>
      <c r="F25" s="6">
        <f t="shared" si="0"/>
        <v>0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  <c r="S25" s="34"/>
      <c r="T25" s="33"/>
      <c r="U25" s="31"/>
      <c r="V25" s="31"/>
      <c r="W25" s="33"/>
      <c r="X25" s="33"/>
      <c r="Y25" s="5">
        <f t="shared" si="1"/>
        <v>0</v>
      </c>
      <c r="Z25" s="5">
        <f t="shared" si="2"/>
        <v>0</v>
      </c>
      <c r="AA25" s="48"/>
    </row>
    <row r="26" spans="1:27" ht="12.75">
      <c r="A26" s="45" t="s">
        <v>54</v>
      </c>
      <c r="B26" s="49" t="s">
        <v>365</v>
      </c>
      <c r="C26" s="32"/>
      <c r="D26" s="30"/>
      <c r="E26" s="31"/>
      <c r="F26" s="6">
        <f t="shared" si="0"/>
        <v>0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34"/>
      <c r="T26" s="33"/>
      <c r="U26" s="31"/>
      <c r="V26" s="31"/>
      <c r="W26" s="33"/>
      <c r="X26" s="33"/>
      <c r="Y26" s="5">
        <f t="shared" si="1"/>
        <v>0</v>
      </c>
      <c r="Z26" s="5">
        <f t="shared" si="2"/>
        <v>0</v>
      </c>
      <c r="AA26" s="48"/>
    </row>
    <row r="27" spans="1:27" ht="12.75">
      <c r="A27" s="45" t="s">
        <v>55</v>
      </c>
      <c r="B27" s="49" t="s">
        <v>369</v>
      </c>
      <c r="C27" s="32"/>
      <c r="D27" s="30"/>
      <c r="E27" s="31"/>
      <c r="F27" s="6">
        <f t="shared" si="0"/>
        <v>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4"/>
      <c r="S27" s="34"/>
      <c r="T27" s="33"/>
      <c r="U27" s="31"/>
      <c r="V27" s="31"/>
      <c r="W27" s="33"/>
      <c r="X27" s="33"/>
      <c r="Y27" s="5">
        <f t="shared" si="1"/>
        <v>0</v>
      </c>
      <c r="Z27" s="5">
        <f t="shared" si="2"/>
        <v>0</v>
      </c>
      <c r="AA27" s="48"/>
    </row>
    <row r="28" spans="1:27" ht="12.75">
      <c r="A28" s="50"/>
      <c r="B28" s="51" t="s">
        <v>56</v>
      </c>
      <c r="C28" s="52">
        <f>SUM(C14:C27)</f>
        <v>0</v>
      </c>
      <c r="D28" s="35" t="e">
        <f>AVERAGE(D14,D15,D16,D17,D18,D19,D20,D21,D22,D23,D24,D25,D26,D27)</f>
        <v>#DIV/0!</v>
      </c>
      <c r="E28" s="35"/>
      <c r="F28" s="74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74">
        <f>SUM(Y14:Y27)</f>
        <v>0</v>
      </c>
      <c r="Z28" s="74">
        <f>SUM(Z14:Z27)</f>
        <v>0</v>
      </c>
      <c r="AA28" s="38"/>
    </row>
    <row r="29" spans="1:27" ht="15" customHeight="1">
      <c r="A29" s="285"/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7"/>
      <c r="AA29" s="38"/>
    </row>
    <row r="30" spans="1:27" ht="25.5" customHeight="1">
      <c r="A30" s="226"/>
      <c r="B30" s="226"/>
      <c r="C30" s="226"/>
      <c r="D30" s="226"/>
      <c r="E30" s="226"/>
      <c r="F30" s="227" t="s">
        <v>581</v>
      </c>
      <c r="G30" s="229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38"/>
    </row>
    <row r="31" spans="1:27" s="57" customFormat="1" ht="15" customHeight="1">
      <c r="A31" s="277" t="s">
        <v>540</v>
      </c>
      <c r="B31" s="278"/>
      <c r="C31" s="278"/>
      <c r="D31" s="278"/>
      <c r="E31" s="278"/>
      <c r="F31" s="224">
        <v>0</v>
      </c>
      <c r="G31" s="230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4"/>
      <c r="Z31" s="55"/>
      <c r="AA31" s="56"/>
    </row>
    <row r="32" spans="1:27" s="57" customFormat="1" ht="15" customHeight="1">
      <c r="A32" s="277" t="s">
        <v>545</v>
      </c>
      <c r="B32" s="278"/>
      <c r="C32" s="58"/>
      <c r="D32" s="59"/>
      <c r="E32" s="60"/>
      <c r="F32" s="224">
        <v>0</v>
      </c>
      <c r="G32" s="230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4"/>
      <c r="Z32" s="55"/>
      <c r="AA32" s="56"/>
    </row>
    <row r="33" spans="1:27" s="57" customFormat="1" ht="15" customHeight="1">
      <c r="A33" s="272" t="s">
        <v>546</v>
      </c>
      <c r="B33" s="273"/>
      <c r="C33" s="58"/>
      <c r="D33" s="61"/>
      <c r="E33" s="60"/>
      <c r="F33" s="225">
        <v>0</v>
      </c>
      <c r="G33" s="231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3"/>
      <c r="X33" s="64"/>
      <c r="Y33" s="54"/>
      <c r="Z33" s="55"/>
      <c r="AA33" s="56"/>
    </row>
    <row r="34" spans="1:27" s="57" customFormat="1" ht="15" customHeight="1">
      <c r="A34" s="271" t="s">
        <v>552</v>
      </c>
      <c r="B34" s="271"/>
      <c r="C34" s="58"/>
      <c r="D34" s="65"/>
      <c r="E34" s="66"/>
      <c r="F34" s="225">
        <v>0</v>
      </c>
      <c r="G34" s="231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8"/>
      <c r="X34" s="69"/>
      <c r="Y34" s="54"/>
      <c r="Z34" s="55"/>
      <c r="AA34" s="56"/>
    </row>
    <row r="35" spans="1:27" s="57" customFormat="1" ht="13.5">
      <c r="A35" s="271" t="s">
        <v>551</v>
      </c>
      <c r="B35" s="271"/>
      <c r="C35" s="271"/>
      <c r="D35" s="70"/>
      <c r="E35" s="66"/>
      <c r="F35" s="225">
        <v>0</v>
      </c>
      <c r="G35" s="231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8"/>
      <c r="X35" s="69"/>
      <c r="Y35" s="54"/>
      <c r="Z35" s="55"/>
      <c r="AA35" s="56"/>
    </row>
    <row r="36" spans="1:26" ht="15" customHeight="1">
      <c r="A36" s="279" t="s">
        <v>554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71"/>
      <c r="Z36" s="228">
        <f>Z28+F31+F32+F33+F34+F35</f>
        <v>0</v>
      </c>
    </row>
    <row r="37" spans="1:27" ht="12.75">
      <c r="A37" s="38"/>
      <c r="B37" s="38"/>
      <c r="C37" s="38"/>
      <c r="D37" s="38"/>
      <c r="E37" s="38"/>
      <c r="F37" s="72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75"/>
      <c r="AA37" s="38"/>
    </row>
    <row r="38" spans="1:27" ht="12.75">
      <c r="A38" s="38"/>
      <c r="B38" s="38"/>
      <c r="C38" s="38"/>
      <c r="D38" s="38"/>
      <c r="E38" s="73"/>
      <c r="F38" s="72"/>
      <c r="G38" s="73"/>
      <c r="H38" s="73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59.25" customHeight="1">
      <c r="A39" s="275" t="s">
        <v>535</v>
      </c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38"/>
      <c r="X39" s="38"/>
      <c r="Y39" s="38"/>
      <c r="Z39" s="38"/>
      <c r="AA39" s="38"/>
    </row>
    <row r="40" spans="1:27" ht="12.75">
      <c r="A40" s="38"/>
      <c r="B40" s="38"/>
      <c r="C40" s="38"/>
      <c r="D40" s="38"/>
      <c r="E40" s="38"/>
      <c r="F40" s="72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12.75">
      <c r="A41" s="38"/>
      <c r="B41" s="38"/>
      <c r="C41" s="38"/>
      <c r="D41" s="38"/>
      <c r="E41" s="38"/>
      <c r="F41" s="72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12.75">
      <c r="A42" s="38"/>
      <c r="B42" s="38"/>
      <c r="C42" s="38"/>
      <c r="D42" s="38"/>
      <c r="E42" s="38"/>
      <c r="F42" s="72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12.75">
      <c r="A43" s="38"/>
      <c r="B43" s="38"/>
      <c r="C43" s="38"/>
      <c r="D43" s="38"/>
      <c r="E43" s="38"/>
      <c r="F43" s="72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12.75">
      <c r="A44" s="38"/>
      <c r="B44" s="38"/>
      <c r="C44" s="38"/>
      <c r="D44" s="38"/>
      <c r="E44" s="38"/>
      <c r="F44" s="72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12.75">
      <c r="A45" s="38"/>
      <c r="B45" s="38"/>
      <c r="C45" s="38"/>
      <c r="D45" s="38"/>
      <c r="E45" s="38"/>
      <c r="F45" s="72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12.75">
      <c r="A46" s="38"/>
      <c r="B46" s="38"/>
      <c r="C46" s="38"/>
      <c r="D46" s="38"/>
      <c r="E46" s="38"/>
      <c r="F46" s="72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12.75">
      <c r="A47" s="38"/>
      <c r="B47" s="38"/>
      <c r="C47" s="38"/>
      <c r="D47" s="38"/>
      <c r="E47" s="38"/>
      <c r="F47" s="72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1:27" ht="12.75">
      <c r="A48" s="38"/>
      <c r="B48" s="38"/>
      <c r="C48" s="38"/>
      <c r="D48" s="38"/>
      <c r="E48" s="38"/>
      <c r="F48" s="72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1:27" ht="12.75">
      <c r="A49" s="38"/>
      <c r="B49" s="38"/>
      <c r="C49" s="38"/>
      <c r="D49" s="38"/>
      <c r="E49" s="38"/>
      <c r="F49" s="72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1:27" ht="12.75">
      <c r="A50" s="38"/>
      <c r="B50" s="38"/>
      <c r="C50" s="38"/>
      <c r="D50" s="38"/>
      <c r="E50" s="38"/>
      <c r="F50" s="72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1:27" ht="12.75">
      <c r="A51" s="38"/>
      <c r="B51" s="38"/>
      <c r="C51" s="38"/>
      <c r="D51" s="38"/>
      <c r="E51" s="38"/>
      <c r="F51" s="72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1:27" ht="12.75">
      <c r="A52" s="38"/>
      <c r="B52" s="38"/>
      <c r="C52" s="38"/>
      <c r="D52" s="38"/>
      <c r="E52" s="38"/>
      <c r="F52" s="72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1:27" ht="12.75">
      <c r="A53" s="38"/>
      <c r="B53" s="38"/>
      <c r="C53" s="38"/>
      <c r="D53" s="38"/>
      <c r="E53" s="38"/>
      <c r="F53" s="72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1:27" ht="12.75">
      <c r="A54" s="38"/>
      <c r="B54" s="38"/>
      <c r="C54" s="38"/>
      <c r="D54" s="38"/>
      <c r="E54" s="38"/>
      <c r="F54" s="72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1:27" ht="12.75">
      <c r="A55" s="38"/>
      <c r="B55" s="38"/>
      <c r="C55" s="38"/>
      <c r="D55" s="38"/>
      <c r="E55" s="38"/>
      <c r="F55" s="72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1:27" ht="12.75">
      <c r="A56" s="38"/>
      <c r="B56" s="38"/>
      <c r="C56" s="38"/>
      <c r="D56" s="38"/>
      <c r="E56" s="38"/>
      <c r="F56" s="72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1:27" ht="12.75">
      <c r="A57" s="38"/>
      <c r="B57" s="38"/>
      <c r="C57" s="38"/>
      <c r="D57" s="38"/>
      <c r="E57" s="38"/>
      <c r="F57" s="72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1:27" ht="12.75">
      <c r="A58" s="38"/>
      <c r="B58" s="38"/>
      <c r="C58" s="38"/>
      <c r="D58" s="38"/>
      <c r="E58" s="38"/>
      <c r="F58" s="72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1:27" ht="12.75">
      <c r="A59" s="38"/>
      <c r="B59" s="38"/>
      <c r="C59" s="38"/>
      <c r="D59" s="38"/>
      <c r="E59" s="38"/>
      <c r="F59" s="72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</row>
    <row r="60" spans="1:27" ht="12.75">
      <c r="A60" s="38"/>
      <c r="B60" s="38"/>
      <c r="C60" s="38"/>
      <c r="D60" s="38"/>
      <c r="E60" s="38"/>
      <c r="F60" s="72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1:27" ht="12.75">
      <c r="A61" s="38"/>
      <c r="B61" s="38"/>
      <c r="C61" s="38"/>
      <c r="D61" s="38"/>
      <c r="E61" s="38"/>
      <c r="F61" s="72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1:27" ht="12.75">
      <c r="A62" s="38"/>
      <c r="B62" s="38"/>
      <c r="C62" s="38"/>
      <c r="D62" s="38"/>
      <c r="E62" s="38"/>
      <c r="F62" s="72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1:27" ht="12.75">
      <c r="A63" s="38"/>
      <c r="B63" s="38"/>
      <c r="C63" s="38"/>
      <c r="D63" s="38"/>
      <c r="E63" s="38"/>
      <c r="F63" s="72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</row>
    <row r="64" spans="1:27" ht="12.75">
      <c r="A64" s="38"/>
      <c r="B64" s="38"/>
      <c r="C64" s="38"/>
      <c r="D64" s="38"/>
      <c r="E64" s="38"/>
      <c r="F64" s="72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1:27" ht="12.75">
      <c r="A65" s="38"/>
      <c r="B65" s="38"/>
      <c r="C65" s="38"/>
      <c r="D65" s="38"/>
      <c r="E65" s="38"/>
      <c r="F65" s="72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1:27" ht="12.75">
      <c r="A66" s="38"/>
      <c r="B66" s="38"/>
      <c r="C66" s="38"/>
      <c r="D66" s="38"/>
      <c r="E66" s="38"/>
      <c r="F66" s="72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27" ht="12.75">
      <c r="A67" s="38"/>
      <c r="B67" s="38"/>
      <c r="C67" s="38"/>
      <c r="D67" s="38"/>
      <c r="E67" s="38"/>
      <c r="F67" s="72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1:27" ht="12.75">
      <c r="A68" s="38"/>
      <c r="B68" s="38"/>
      <c r="C68" s="38"/>
      <c r="D68" s="38"/>
      <c r="E68" s="38"/>
      <c r="F68" s="7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</sheetData>
  <sheetProtection selectLockedCells="1"/>
  <mergeCells count="21">
    <mergeCell ref="Z12:Z13"/>
    <mergeCell ref="Y12:Y13"/>
    <mergeCell ref="A36:X36"/>
    <mergeCell ref="T12:W12"/>
    <mergeCell ref="G12:S12"/>
    <mergeCell ref="A29:Z29"/>
    <mergeCell ref="A9:Z9"/>
    <mergeCell ref="Y10:Z10"/>
    <mergeCell ref="A12:A13"/>
    <mergeCell ref="B12:B13"/>
    <mergeCell ref="C12:C13"/>
    <mergeCell ref="A34:B34"/>
    <mergeCell ref="A33:B33"/>
    <mergeCell ref="X12:X13"/>
    <mergeCell ref="A39:V39"/>
    <mergeCell ref="A35:C35"/>
    <mergeCell ref="A31:E31"/>
    <mergeCell ref="A32:B32"/>
    <mergeCell ref="F12:F13"/>
    <mergeCell ref="D12:D13"/>
    <mergeCell ref="E12:E13"/>
  </mergeCells>
  <printOptions/>
  <pageMargins left="0.4724409448818898" right="0" top="0.5905511811023623" bottom="0.5905511811023623" header="0.1968503937007874" footer="0.5118110236220472"/>
  <pageSetup horizontalDpi="600" verticalDpi="600" orientation="landscape" paperSize="9" scale="60" r:id="rId2"/>
  <ignoredErrors>
    <ignoredError sqref="A14:A16 A17:A27" numberStoredAsText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7:F52"/>
  <sheetViews>
    <sheetView showGridLines="0" tabSelected="1" zoomScale="110" zoomScaleNormal="110" zoomScalePageLayoutView="0" workbookViewId="0" topLeftCell="A13">
      <selection activeCell="B48" sqref="B48"/>
    </sheetView>
  </sheetViews>
  <sheetFormatPr defaultColWidth="0" defaultRowHeight="15" zeroHeight="1"/>
  <cols>
    <col min="1" max="1" width="4.28125" style="3" customWidth="1"/>
    <col min="2" max="2" width="6.00390625" style="3" customWidth="1"/>
    <col min="3" max="3" width="53.28125" style="3" customWidth="1"/>
    <col min="4" max="4" width="9.140625" style="3" customWidth="1"/>
    <col min="5" max="5" width="12.421875" style="3" bestFit="1" customWidth="1"/>
    <col min="6" max="6" width="15.28125" style="3" bestFit="1" customWidth="1"/>
    <col min="7" max="7" width="9.140625" style="3" customWidth="1"/>
    <col min="8" max="16384" width="0" style="3" hidden="1" customWidth="1"/>
  </cols>
  <sheetData>
    <row r="1" ht="12.75"/>
    <row r="2" ht="12.75"/>
    <row r="3" ht="12.75"/>
    <row r="4" ht="12.75"/>
    <row r="5" ht="12.75"/>
    <row r="6" ht="12.75"/>
    <row r="7" spans="2:6" ht="12.75">
      <c r="B7" s="311" t="s">
        <v>599</v>
      </c>
      <c r="C7" s="312"/>
      <c r="D7" s="312"/>
      <c r="E7" s="312"/>
      <c r="F7" s="313"/>
    </row>
    <row r="8" spans="2:6" ht="13.5">
      <c r="B8" s="203"/>
      <c r="C8" s="203"/>
      <c r="D8" s="203"/>
      <c r="E8" s="203"/>
      <c r="F8" s="14">
        <v>1</v>
      </c>
    </row>
    <row r="9" spans="2:6" ht="25.5">
      <c r="B9" s="131" t="s">
        <v>66</v>
      </c>
      <c r="C9" s="131" t="s">
        <v>62</v>
      </c>
      <c r="D9" s="131" t="s">
        <v>64</v>
      </c>
      <c r="E9" s="131" t="s">
        <v>70</v>
      </c>
      <c r="F9" s="131" t="s">
        <v>65</v>
      </c>
    </row>
    <row r="10" spans="2:6" ht="15" customHeight="1">
      <c r="B10" s="204">
        <v>1</v>
      </c>
      <c r="C10" s="205" t="s">
        <v>272</v>
      </c>
      <c r="D10" s="204">
        <v>12</v>
      </c>
      <c r="E10" s="206"/>
      <c r="F10" s="207">
        <f>D10*E10</f>
        <v>0</v>
      </c>
    </row>
    <row r="11" spans="2:6" ht="15" customHeight="1">
      <c r="B11" s="204">
        <v>2</v>
      </c>
      <c r="C11" s="205" t="s">
        <v>524</v>
      </c>
      <c r="D11" s="204">
        <v>6</v>
      </c>
      <c r="E11" s="206"/>
      <c r="F11" s="207">
        <f aca="true" t="shared" si="0" ref="F11:F50">D11*E11</f>
        <v>0</v>
      </c>
    </row>
    <row r="12" spans="2:6" ht="12.75">
      <c r="B12" s="204">
        <v>3</v>
      </c>
      <c r="C12" s="205" t="s">
        <v>525</v>
      </c>
      <c r="D12" s="204">
        <v>3</v>
      </c>
      <c r="E12" s="206"/>
      <c r="F12" s="207">
        <f t="shared" si="0"/>
        <v>0</v>
      </c>
    </row>
    <row r="13" spans="2:6" ht="15" customHeight="1">
      <c r="B13" s="204">
        <v>4</v>
      </c>
      <c r="C13" s="205" t="s">
        <v>523</v>
      </c>
      <c r="D13" s="204">
        <v>3</v>
      </c>
      <c r="E13" s="206"/>
      <c r="F13" s="207">
        <f t="shared" si="0"/>
        <v>0</v>
      </c>
    </row>
    <row r="14" spans="2:6" ht="15" customHeight="1">
      <c r="B14" s="204">
        <v>5</v>
      </c>
      <c r="C14" s="205" t="s">
        <v>526</v>
      </c>
      <c r="D14" s="204">
        <v>3</v>
      </c>
      <c r="E14" s="206"/>
      <c r="F14" s="207">
        <f t="shared" si="0"/>
        <v>0</v>
      </c>
    </row>
    <row r="15" spans="2:6" ht="15" customHeight="1">
      <c r="B15" s="204">
        <v>6</v>
      </c>
      <c r="C15" s="205" t="s">
        <v>527</v>
      </c>
      <c r="D15" s="204">
        <v>3</v>
      </c>
      <c r="E15" s="206"/>
      <c r="F15" s="207">
        <f t="shared" si="0"/>
        <v>0</v>
      </c>
    </row>
    <row r="16" spans="2:6" ht="15" customHeight="1">
      <c r="B16" s="204">
        <v>7</v>
      </c>
      <c r="C16" s="205" t="s">
        <v>528</v>
      </c>
      <c r="D16" s="204">
        <v>3</v>
      </c>
      <c r="E16" s="206"/>
      <c r="F16" s="207">
        <f t="shared" si="0"/>
        <v>0</v>
      </c>
    </row>
    <row r="17" spans="2:6" ht="15" customHeight="1">
      <c r="B17" s="204">
        <v>8</v>
      </c>
      <c r="C17" s="208" t="s">
        <v>428</v>
      </c>
      <c r="D17" s="204">
        <v>18</v>
      </c>
      <c r="E17" s="206"/>
      <c r="F17" s="207">
        <f t="shared" si="0"/>
        <v>0</v>
      </c>
    </row>
    <row r="18" spans="2:6" ht="12.75">
      <c r="B18" s="204">
        <v>9</v>
      </c>
      <c r="C18" s="209" t="s">
        <v>529</v>
      </c>
      <c r="D18" s="204">
        <v>3</v>
      </c>
      <c r="E18" s="206"/>
      <c r="F18" s="207">
        <f t="shared" si="0"/>
        <v>0</v>
      </c>
    </row>
    <row r="19" spans="2:6" ht="18.75" customHeight="1">
      <c r="B19" s="204">
        <v>10</v>
      </c>
      <c r="C19" s="205" t="s">
        <v>273</v>
      </c>
      <c r="D19" s="204">
        <v>3</v>
      </c>
      <c r="E19" s="206"/>
      <c r="F19" s="207">
        <f t="shared" si="0"/>
        <v>0</v>
      </c>
    </row>
    <row r="20" spans="2:6" ht="18.75" customHeight="1">
      <c r="B20" s="204">
        <v>11</v>
      </c>
      <c r="C20" s="205" t="s">
        <v>434</v>
      </c>
      <c r="D20" s="204">
        <v>3</v>
      </c>
      <c r="E20" s="206"/>
      <c r="F20" s="207">
        <f t="shared" si="0"/>
        <v>0</v>
      </c>
    </row>
    <row r="21" spans="2:6" ht="12.75">
      <c r="B21" s="204">
        <v>12</v>
      </c>
      <c r="C21" s="205" t="s">
        <v>530</v>
      </c>
      <c r="D21" s="204">
        <v>3</v>
      </c>
      <c r="E21" s="206"/>
      <c r="F21" s="207">
        <f t="shared" si="0"/>
        <v>0</v>
      </c>
    </row>
    <row r="22" spans="2:6" ht="15" customHeight="1">
      <c r="B22" s="204">
        <v>13</v>
      </c>
      <c r="C22" s="205" t="s">
        <v>531</v>
      </c>
      <c r="D22" s="204">
        <v>3</v>
      </c>
      <c r="E22" s="206"/>
      <c r="F22" s="207">
        <f t="shared" si="0"/>
        <v>0</v>
      </c>
    </row>
    <row r="23" spans="2:6" ht="15" customHeight="1">
      <c r="B23" s="204">
        <v>14</v>
      </c>
      <c r="C23" s="205" t="s">
        <v>532</v>
      </c>
      <c r="D23" s="204">
        <v>3</v>
      </c>
      <c r="E23" s="206"/>
      <c r="F23" s="207">
        <f t="shared" si="0"/>
        <v>0</v>
      </c>
    </row>
    <row r="24" spans="2:6" ht="15" customHeight="1">
      <c r="B24" s="204">
        <v>15</v>
      </c>
      <c r="C24" s="205" t="s">
        <v>613</v>
      </c>
      <c r="D24" s="204">
        <v>25</v>
      </c>
      <c r="E24" s="206"/>
      <c r="F24" s="207">
        <f t="shared" si="0"/>
        <v>0</v>
      </c>
    </row>
    <row r="25" spans="2:6" ht="15" customHeight="1">
      <c r="B25" s="204">
        <v>16</v>
      </c>
      <c r="C25" s="205" t="s">
        <v>274</v>
      </c>
      <c r="D25" s="204">
        <v>25</v>
      </c>
      <c r="E25" s="206"/>
      <c r="F25" s="207">
        <f t="shared" si="0"/>
        <v>0</v>
      </c>
    </row>
    <row r="26" spans="2:6" ht="15" customHeight="1">
      <c r="B26" s="204">
        <v>17</v>
      </c>
      <c r="C26" s="205" t="s">
        <v>275</v>
      </c>
      <c r="D26" s="204">
        <v>1</v>
      </c>
      <c r="E26" s="206"/>
      <c r="F26" s="207">
        <f t="shared" si="0"/>
        <v>0</v>
      </c>
    </row>
    <row r="27" spans="2:6" ht="15" customHeight="1">
      <c r="B27" s="204">
        <v>18</v>
      </c>
      <c r="C27" s="205" t="s">
        <v>276</v>
      </c>
      <c r="D27" s="204">
        <v>6</v>
      </c>
      <c r="E27" s="206"/>
      <c r="F27" s="207">
        <f t="shared" si="0"/>
        <v>0</v>
      </c>
    </row>
    <row r="28" spans="2:6" ht="15" customHeight="1">
      <c r="B28" s="204">
        <v>19</v>
      </c>
      <c r="C28" s="205" t="s">
        <v>277</v>
      </c>
      <c r="D28" s="204">
        <v>10</v>
      </c>
      <c r="E28" s="206"/>
      <c r="F28" s="207">
        <f t="shared" si="0"/>
        <v>0</v>
      </c>
    </row>
    <row r="29" spans="2:6" ht="15" customHeight="1">
      <c r="B29" s="204">
        <v>20</v>
      </c>
      <c r="C29" s="205" t="s">
        <v>278</v>
      </c>
      <c r="D29" s="204">
        <v>3</v>
      </c>
      <c r="E29" s="206"/>
      <c r="F29" s="207">
        <f t="shared" si="0"/>
        <v>0</v>
      </c>
    </row>
    <row r="30" spans="2:6" ht="15" customHeight="1">
      <c r="B30" s="204">
        <v>21</v>
      </c>
      <c r="C30" s="205" t="s">
        <v>436</v>
      </c>
      <c r="D30" s="204">
        <v>3</v>
      </c>
      <c r="E30" s="206"/>
      <c r="F30" s="207">
        <f t="shared" si="0"/>
        <v>0</v>
      </c>
    </row>
    <row r="31" spans="2:6" ht="15" customHeight="1">
      <c r="B31" s="204">
        <v>22</v>
      </c>
      <c r="C31" s="205" t="s">
        <v>279</v>
      </c>
      <c r="D31" s="204">
        <v>3</v>
      </c>
      <c r="E31" s="206"/>
      <c r="F31" s="207">
        <f t="shared" si="0"/>
        <v>0</v>
      </c>
    </row>
    <row r="32" spans="2:6" ht="15" customHeight="1">
      <c r="B32" s="204">
        <v>23</v>
      </c>
      <c r="C32" s="205" t="s">
        <v>280</v>
      </c>
      <c r="D32" s="204">
        <v>12</v>
      </c>
      <c r="E32" s="206"/>
      <c r="F32" s="207">
        <f t="shared" si="0"/>
        <v>0</v>
      </c>
    </row>
    <row r="33" spans="2:6" ht="15" customHeight="1">
      <c r="B33" s="204">
        <v>24</v>
      </c>
      <c r="C33" s="205" t="s">
        <v>360</v>
      </c>
      <c r="D33" s="204">
        <v>26</v>
      </c>
      <c r="E33" s="206"/>
      <c r="F33" s="207">
        <f t="shared" si="0"/>
        <v>0</v>
      </c>
    </row>
    <row r="34" spans="2:6" ht="15" customHeight="1">
      <c r="B34" s="204">
        <v>25</v>
      </c>
      <c r="C34" s="205" t="s">
        <v>281</v>
      </c>
      <c r="D34" s="204">
        <v>15</v>
      </c>
      <c r="E34" s="206"/>
      <c r="F34" s="207">
        <f t="shared" si="0"/>
        <v>0</v>
      </c>
    </row>
    <row r="35" spans="2:6" ht="15" customHeight="1">
      <c r="B35" s="204">
        <v>26</v>
      </c>
      <c r="C35" s="205" t="s">
        <v>282</v>
      </c>
      <c r="D35" s="210">
        <v>45</v>
      </c>
      <c r="E35" s="206"/>
      <c r="F35" s="207">
        <f t="shared" si="0"/>
        <v>0</v>
      </c>
    </row>
    <row r="36" spans="2:6" ht="15" customHeight="1">
      <c r="B36" s="204">
        <v>27</v>
      </c>
      <c r="C36" s="205" t="s">
        <v>539</v>
      </c>
      <c r="D36" s="204">
        <v>3</v>
      </c>
      <c r="E36" s="206"/>
      <c r="F36" s="207">
        <f t="shared" si="0"/>
        <v>0</v>
      </c>
    </row>
    <row r="37" spans="2:6" ht="15" customHeight="1">
      <c r="B37" s="204">
        <v>28</v>
      </c>
      <c r="C37" s="205" t="s">
        <v>283</v>
      </c>
      <c r="D37" s="204">
        <v>1</v>
      </c>
      <c r="E37" s="206"/>
      <c r="F37" s="207">
        <f t="shared" si="0"/>
        <v>0</v>
      </c>
    </row>
    <row r="38" spans="2:6" ht="15" customHeight="1">
      <c r="B38" s="204">
        <v>29</v>
      </c>
      <c r="C38" s="205" t="s">
        <v>361</v>
      </c>
      <c r="D38" s="204">
        <v>3</v>
      </c>
      <c r="E38" s="206"/>
      <c r="F38" s="207">
        <f t="shared" si="0"/>
        <v>0</v>
      </c>
    </row>
    <row r="39" spans="2:6" ht="15" customHeight="1">
      <c r="B39" s="204">
        <v>30</v>
      </c>
      <c r="C39" s="205" t="s">
        <v>284</v>
      </c>
      <c r="D39" s="204">
        <v>2</v>
      </c>
      <c r="E39" s="206"/>
      <c r="F39" s="207">
        <f t="shared" si="0"/>
        <v>0</v>
      </c>
    </row>
    <row r="40" spans="2:6" ht="15" customHeight="1">
      <c r="B40" s="204">
        <v>31</v>
      </c>
      <c r="C40" s="205" t="s">
        <v>285</v>
      </c>
      <c r="D40" s="204">
        <v>12</v>
      </c>
      <c r="E40" s="206"/>
      <c r="F40" s="207">
        <f t="shared" si="0"/>
        <v>0</v>
      </c>
    </row>
    <row r="41" spans="2:6" ht="15" customHeight="1">
      <c r="B41" s="204">
        <v>32</v>
      </c>
      <c r="C41" s="205" t="s">
        <v>286</v>
      </c>
      <c r="D41" s="204">
        <v>48</v>
      </c>
      <c r="E41" s="206"/>
      <c r="F41" s="207">
        <f t="shared" si="0"/>
        <v>0</v>
      </c>
    </row>
    <row r="42" spans="2:6" ht="15" customHeight="1">
      <c r="B42" s="204">
        <v>33</v>
      </c>
      <c r="C42" s="205" t="s">
        <v>374</v>
      </c>
      <c r="D42" s="204">
        <v>3</v>
      </c>
      <c r="E42" s="206"/>
      <c r="F42" s="207">
        <f t="shared" si="0"/>
        <v>0</v>
      </c>
    </row>
    <row r="43" spans="2:6" ht="15" customHeight="1">
      <c r="B43" s="204">
        <v>34</v>
      </c>
      <c r="C43" s="205" t="s">
        <v>533</v>
      </c>
      <c r="D43" s="204">
        <v>2</v>
      </c>
      <c r="E43" s="206"/>
      <c r="F43" s="207">
        <f t="shared" si="0"/>
        <v>0</v>
      </c>
    </row>
    <row r="44" spans="2:6" ht="15" customHeight="1">
      <c r="B44" s="204">
        <v>35</v>
      </c>
      <c r="C44" s="205" t="s">
        <v>435</v>
      </c>
      <c r="D44" s="204">
        <v>2</v>
      </c>
      <c r="E44" s="206"/>
      <c r="F44" s="207">
        <f t="shared" si="0"/>
        <v>0</v>
      </c>
    </row>
    <row r="45" spans="2:6" ht="15" customHeight="1">
      <c r="B45" s="204">
        <v>36</v>
      </c>
      <c r="C45" s="205" t="s">
        <v>375</v>
      </c>
      <c r="D45" s="204">
        <v>9</v>
      </c>
      <c r="E45" s="206"/>
      <c r="F45" s="207">
        <f t="shared" si="0"/>
        <v>0</v>
      </c>
    </row>
    <row r="46" spans="2:6" ht="15" customHeight="1">
      <c r="B46" s="204">
        <v>37</v>
      </c>
      <c r="C46" s="205" t="s">
        <v>376</v>
      </c>
      <c r="D46" s="204">
        <v>15</v>
      </c>
      <c r="E46" s="206"/>
      <c r="F46" s="207">
        <f t="shared" si="0"/>
        <v>0</v>
      </c>
    </row>
    <row r="47" spans="2:6" ht="15" customHeight="1">
      <c r="B47" s="204">
        <v>38</v>
      </c>
      <c r="C47" s="211" t="s">
        <v>377</v>
      </c>
      <c r="D47" s="204">
        <v>2</v>
      </c>
      <c r="E47" s="206"/>
      <c r="F47" s="207">
        <f t="shared" si="0"/>
        <v>0</v>
      </c>
    </row>
    <row r="48" spans="2:6" ht="15" customHeight="1">
      <c r="B48" s="204">
        <v>39</v>
      </c>
      <c r="C48" s="211" t="s">
        <v>378</v>
      </c>
      <c r="D48" s="204">
        <v>1</v>
      </c>
      <c r="E48" s="206"/>
      <c r="F48" s="207">
        <f t="shared" si="0"/>
        <v>0</v>
      </c>
    </row>
    <row r="49" spans="2:6" ht="15" customHeight="1">
      <c r="B49" s="204">
        <v>40</v>
      </c>
      <c r="C49" s="211" t="s">
        <v>444</v>
      </c>
      <c r="D49" s="204">
        <v>3</v>
      </c>
      <c r="E49" s="206"/>
      <c r="F49" s="207">
        <f t="shared" si="0"/>
        <v>0</v>
      </c>
    </row>
    <row r="50" spans="2:6" ht="15" customHeight="1">
      <c r="B50" s="204">
        <v>41</v>
      </c>
      <c r="C50" s="211" t="s">
        <v>534</v>
      </c>
      <c r="D50" s="204">
        <v>6</v>
      </c>
      <c r="E50" s="206"/>
      <c r="F50" s="207">
        <f t="shared" si="0"/>
        <v>0</v>
      </c>
    </row>
    <row r="51" spans="2:6" ht="15" customHeight="1">
      <c r="B51" s="351" t="s">
        <v>68</v>
      </c>
      <c r="C51" s="351"/>
      <c r="D51" s="351"/>
      <c r="E51" s="351"/>
      <c r="F51" s="266">
        <f>SUM(F10:F50)</f>
        <v>0</v>
      </c>
    </row>
    <row r="52" ht="15" customHeight="1">
      <c r="F52" s="76"/>
    </row>
    <row r="53" ht="15" customHeight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2.75"/>
    <row r="104" ht="12.75"/>
    <row r="105" ht="12.75"/>
    <row r="106" ht="12.75"/>
    <row r="107" ht="12.75"/>
    <row r="108" ht="12.75"/>
    <row r="109" ht="12.75"/>
    <row r="110" ht="12.75"/>
  </sheetData>
  <sheetProtection/>
  <mergeCells count="2">
    <mergeCell ref="B51:E51"/>
    <mergeCell ref="B7:F7"/>
  </mergeCells>
  <printOptions/>
  <pageMargins left="0.9055118110236221" right="0.2362204724409449" top="0.42" bottom="0.17" header="0.27" footer="0.17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D27"/>
  <sheetViews>
    <sheetView showGridLines="0" zoomScalePageLayoutView="0" workbookViewId="0" topLeftCell="A1">
      <selection activeCell="B45" sqref="B45:C45"/>
    </sheetView>
  </sheetViews>
  <sheetFormatPr defaultColWidth="0" defaultRowHeight="15" zeroHeight="1"/>
  <cols>
    <col min="1" max="1" width="4.140625" style="16" customWidth="1"/>
    <col min="2" max="2" width="67.28125" style="16" customWidth="1"/>
    <col min="3" max="3" width="17.421875" style="16" customWidth="1"/>
    <col min="4" max="4" width="17.00390625" style="16" customWidth="1"/>
    <col min="5" max="7" width="13.140625" style="16" hidden="1" customWidth="1"/>
    <col min="8" max="16384" width="0" style="16" hidden="1" customWidth="1"/>
  </cols>
  <sheetData>
    <row r="1" s="36" customFormat="1" ht="12.75"/>
    <row r="2" s="36" customFormat="1" ht="12.75"/>
    <row r="3" s="36" customFormat="1" ht="12.75"/>
    <row r="4" s="36" customFormat="1" ht="12.75"/>
    <row r="5" s="36" customFormat="1" ht="12.75"/>
    <row r="6" s="36" customFormat="1" ht="12.75"/>
    <row r="7" s="36" customFormat="1" ht="12.75"/>
    <row r="8" spans="2:4" ht="16.5">
      <c r="B8" s="212"/>
      <c r="C8" s="212"/>
      <c r="D8" s="212"/>
    </row>
    <row r="9" spans="2:4" ht="16.5">
      <c r="B9" s="294" t="s">
        <v>568</v>
      </c>
      <c r="C9" s="295"/>
      <c r="D9" s="212"/>
    </row>
    <row r="10" spans="2:4" s="216" customFormat="1" ht="16.5">
      <c r="B10" s="213"/>
      <c r="C10" s="214">
        <v>1</v>
      </c>
      <c r="D10" s="215"/>
    </row>
    <row r="11" spans="2:4" ht="31.5">
      <c r="B11" s="217" t="s">
        <v>62</v>
      </c>
      <c r="C11" s="218" t="s">
        <v>579</v>
      </c>
      <c r="D11" s="212"/>
    </row>
    <row r="12" spans="2:4" ht="16.5">
      <c r="B12" s="219" t="s">
        <v>573</v>
      </c>
      <c r="C12" s="220"/>
      <c r="D12" s="221"/>
    </row>
    <row r="13" spans="2:4" ht="16.5">
      <c r="B13" s="219" t="s">
        <v>574</v>
      </c>
      <c r="C13" s="220"/>
      <c r="D13" s="221"/>
    </row>
    <row r="14" spans="2:4" ht="16.5">
      <c r="B14" s="219" t="s">
        <v>575</v>
      </c>
      <c r="C14" s="220"/>
      <c r="D14" s="221"/>
    </row>
    <row r="15" spans="2:4" ht="16.5">
      <c r="B15" s="219" t="s">
        <v>576</v>
      </c>
      <c r="C15" s="220"/>
      <c r="D15" s="221"/>
    </row>
    <row r="16" spans="2:4" ht="16.5">
      <c r="B16" s="219" t="s">
        <v>577</v>
      </c>
      <c r="C16" s="220"/>
      <c r="D16" s="221"/>
    </row>
    <row r="17" spans="2:4" ht="16.5">
      <c r="B17" s="219" t="s">
        <v>578</v>
      </c>
      <c r="C17" s="220"/>
      <c r="D17" s="221"/>
    </row>
    <row r="18" spans="2:3" s="216" customFormat="1" ht="12" customHeight="1">
      <c r="B18" s="222"/>
      <c r="C18" s="223"/>
    </row>
    <row r="19" ht="12" customHeight="1"/>
    <row r="20" ht="16.5">
      <c r="C20" s="214">
        <v>1</v>
      </c>
    </row>
    <row r="21" spans="2:3" ht="31.5">
      <c r="B21" s="217" t="s">
        <v>62</v>
      </c>
      <c r="C21" s="218" t="s">
        <v>580</v>
      </c>
    </row>
    <row r="22" spans="2:3" ht="16.5">
      <c r="B22" s="242" t="s">
        <v>573</v>
      </c>
      <c r="C22" s="243">
        <f aca="true" t="shared" si="0" ref="C22:C27">(C12*12)*3</f>
        <v>0</v>
      </c>
    </row>
    <row r="23" spans="2:3" ht="16.5" customHeight="1">
      <c r="B23" s="242" t="s">
        <v>574</v>
      </c>
      <c r="C23" s="243">
        <f t="shared" si="0"/>
        <v>0</v>
      </c>
    </row>
    <row r="24" spans="2:3" ht="16.5" customHeight="1">
      <c r="B24" s="242" t="s">
        <v>575</v>
      </c>
      <c r="C24" s="243">
        <f t="shared" si="0"/>
        <v>0</v>
      </c>
    </row>
    <row r="25" spans="2:3" ht="16.5">
      <c r="B25" s="242" t="s">
        <v>576</v>
      </c>
      <c r="C25" s="243">
        <f t="shared" si="0"/>
        <v>0</v>
      </c>
    </row>
    <row r="26" spans="2:3" ht="16.5">
      <c r="B26" s="242" t="s">
        <v>577</v>
      </c>
      <c r="C26" s="243">
        <f t="shared" si="0"/>
        <v>0</v>
      </c>
    </row>
    <row r="27" spans="2:3" ht="16.5">
      <c r="B27" s="242" t="s">
        <v>578</v>
      </c>
      <c r="C27" s="243">
        <f t="shared" si="0"/>
        <v>0</v>
      </c>
    </row>
    <row r="28" ht="16.5"/>
    <row r="29" ht="16.5"/>
    <row r="30" ht="16.5"/>
    <row r="31" ht="16.5"/>
    <row r="32" ht="16.5"/>
    <row r="33" ht="16.5"/>
    <row r="34" ht="16.5"/>
    <row r="35" ht="16.5"/>
    <row r="36" ht="16.5"/>
    <row r="37" ht="16.5"/>
    <row r="38" ht="16.5"/>
    <row r="39" ht="16.5"/>
  </sheetData>
  <sheetProtection password="C7D7" sheet="1" selectLockedCells="1"/>
  <mergeCells count="1">
    <mergeCell ref="B9:C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9:D22"/>
  <sheetViews>
    <sheetView showGridLines="0" zoomScale="110" zoomScaleNormal="110" zoomScalePageLayoutView="0" workbookViewId="0" topLeftCell="A1">
      <selection activeCell="B45" sqref="B45:C45"/>
    </sheetView>
  </sheetViews>
  <sheetFormatPr defaultColWidth="0" defaultRowHeight="0" customHeight="1" zeroHeight="1"/>
  <cols>
    <col min="1" max="1" width="4.140625" style="36" customWidth="1"/>
    <col min="2" max="2" width="67.28125" style="36" customWidth="1"/>
    <col min="3" max="3" width="17.421875" style="36" customWidth="1"/>
    <col min="4" max="4" width="17.00390625" style="36" customWidth="1"/>
    <col min="5" max="7" width="13.140625" style="36" hidden="1" customWidth="1"/>
    <col min="8" max="16384" width="0" style="36" hidden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2:3" ht="12.75">
      <c r="B9" s="296" t="s">
        <v>602</v>
      </c>
      <c r="C9" s="297"/>
    </row>
    <row r="10" spans="2:3" s="57" customFormat="1" ht="13.5">
      <c r="B10" s="232"/>
      <c r="C10" s="244">
        <v>1</v>
      </c>
    </row>
    <row r="11" spans="2:3" ht="12.75">
      <c r="B11" s="233" t="s">
        <v>62</v>
      </c>
      <c r="C11" s="234" t="s">
        <v>237</v>
      </c>
    </row>
    <row r="12" spans="2:4" ht="12.75">
      <c r="B12" s="235" t="s">
        <v>565</v>
      </c>
      <c r="C12" s="236"/>
      <c r="D12" s="237"/>
    </row>
    <row r="13" spans="2:3" ht="12.75">
      <c r="B13" s="238" t="s">
        <v>582</v>
      </c>
      <c r="C13" s="241">
        <f>(C12*12)*3</f>
        <v>0</v>
      </c>
    </row>
    <row r="14" spans="2:3" s="57" customFormat="1" ht="9.75" customHeight="1">
      <c r="B14" s="239"/>
      <c r="C14" s="240"/>
    </row>
    <row r="15" spans="2:4" ht="12.75">
      <c r="B15" s="235" t="s">
        <v>566</v>
      </c>
      <c r="C15" s="236">
        <v>0</v>
      </c>
      <c r="D15" s="237"/>
    </row>
    <row r="16" spans="2:3" ht="12.75">
      <c r="B16" s="238" t="s">
        <v>583</v>
      </c>
      <c r="C16" s="241">
        <f>(C15*12)*3</f>
        <v>0</v>
      </c>
    </row>
    <row r="17" ht="12.75"/>
    <row r="18" spans="2:3" ht="12.75">
      <c r="B18" s="233" t="s">
        <v>62</v>
      </c>
      <c r="C18" s="234" t="s">
        <v>562</v>
      </c>
    </row>
    <row r="19" spans="2:4" ht="12.75">
      <c r="B19" s="235" t="s">
        <v>584</v>
      </c>
      <c r="C19" s="236"/>
      <c r="D19" s="237"/>
    </row>
    <row r="20" spans="2:4" ht="12.75">
      <c r="B20" s="235" t="s">
        <v>585</v>
      </c>
      <c r="C20" s="236"/>
      <c r="D20" s="237"/>
    </row>
    <row r="21" spans="2:3" ht="12.75">
      <c r="B21" s="238" t="s">
        <v>563</v>
      </c>
      <c r="C21" s="241">
        <f>C19*3</f>
        <v>0</v>
      </c>
    </row>
    <row r="22" spans="2:3" ht="12.75">
      <c r="B22" s="238" t="s">
        <v>564</v>
      </c>
      <c r="C22" s="241">
        <f>C20*3</f>
        <v>0</v>
      </c>
    </row>
    <row r="23" ht="12.75"/>
    <row r="24" ht="12.75"/>
    <row r="25" ht="12.75"/>
    <row r="26" ht="12.75"/>
    <row r="27" ht="12.75"/>
    <row r="28" ht="12.75"/>
    <row r="29" ht="16.5" customHeight="1"/>
    <row r="30" ht="16.5" customHeight="1"/>
  </sheetData>
  <sheetProtection password="C7D7" sheet="1" selectLockedCells="1"/>
  <mergeCells count="1">
    <mergeCell ref="B9:C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8:G13"/>
  <sheetViews>
    <sheetView showGridLines="0" zoomScale="110" zoomScaleNormal="110" zoomScalePageLayoutView="0" workbookViewId="0" topLeftCell="A1">
      <selection activeCell="B13" sqref="B13"/>
    </sheetView>
  </sheetViews>
  <sheetFormatPr defaultColWidth="0" defaultRowHeight="15" zeroHeight="1"/>
  <cols>
    <col min="1" max="1" width="4.140625" style="3" customWidth="1"/>
    <col min="2" max="2" width="52.57421875" style="3" customWidth="1"/>
    <col min="3" max="5" width="13.8515625" style="3" customWidth="1"/>
    <col min="6" max="6" width="17.00390625" style="3" customWidth="1"/>
    <col min="7" max="7" width="13.140625" style="3" hidden="1" customWidth="1"/>
    <col min="8" max="16384" width="0" style="3" hidden="1" customWidth="1"/>
  </cols>
  <sheetData>
    <row r="1" ht="12.75"/>
    <row r="2" ht="12.75"/>
    <row r="3" ht="12.75"/>
    <row r="4" ht="12.75"/>
    <row r="5" ht="12.75"/>
    <row r="6" ht="12.75"/>
    <row r="7" ht="12.75"/>
    <row r="8" ht="12.75">
      <c r="E8" s="118">
        <v>1</v>
      </c>
    </row>
    <row r="9" spans="2:5" ht="12.75">
      <c r="B9" s="298" t="s">
        <v>587</v>
      </c>
      <c r="C9" s="299"/>
      <c r="D9" s="299"/>
      <c r="E9" s="300"/>
    </row>
    <row r="10" spans="2:5" ht="25.5">
      <c r="B10" s="110" t="s">
        <v>62</v>
      </c>
      <c r="C10" s="111" t="s">
        <v>558</v>
      </c>
      <c r="D10" s="111" t="s">
        <v>58</v>
      </c>
      <c r="E10" s="111" t="s">
        <v>56</v>
      </c>
    </row>
    <row r="11" spans="2:6" ht="12.75">
      <c r="B11" s="119" t="s">
        <v>609</v>
      </c>
      <c r="C11" s="119">
        <f>(45*4)*12</f>
        <v>2160</v>
      </c>
      <c r="D11" s="120">
        <v>0</v>
      </c>
      <c r="E11" s="120">
        <f>C11*D11</f>
        <v>0</v>
      </c>
      <c r="F11" s="121"/>
    </row>
    <row r="12" spans="2:6" ht="12.75">
      <c r="B12" s="119" t="s">
        <v>610</v>
      </c>
      <c r="C12" s="268">
        <v>540</v>
      </c>
      <c r="D12" s="120">
        <v>0</v>
      </c>
      <c r="E12" s="120">
        <f>C12*D12</f>
        <v>0</v>
      </c>
      <c r="F12" s="121"/>
    </row>
    <row r="13" spans="2:7" ht="12.75">
      <c r="B13" s="122" t="s">
        <v>555</v>
      </c>
      <c r="C13" s="122">
        <f>SUM(C11:C12)</f>
        <v>2700</v>
      </c>
      <c r="D13" s="123"/>
      <c r="E13" s="123">
        <f>E11+E12</f>
        <v>0</v>
      </c>
      <c r="G13" s="121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</sheetData>
  <sheetProtection/>
  <mergeCells count="1">
    <mergeCell ref="B9:E9"/>
  </mergeCells>
  <printOptions horizontalCentered="1"/>
  <pageMargins left="0.5118110236220472" right="0.5118110236220472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7:G24"/>
  <sheetViews>
    <sheetView showGridLines="0" zoomScale="110" zoomScaleNormal="110" zoomScalePageLayoutView="0" workbookViewId="0" topLeftCell="A1">
      <selection activeCell="D10" sqref="D10"/>
    </sheetView>
  </sheetViews>
  <sheetFormatPr defaultColWidth="0" defaultRowHeight="15" zeroHeight="1"/>
  <cols>
    <col min="1" max="1" width="3.7109375" style="36" customWidth="1"/>
    <col min="2" max="2" width="29.00390625" style="36" customWidth="1"/>
    <col min="3" max="3" width="18.57421875" style="36" customWidth="1"/>
    <col min="4" max="4" width="17.140625" style="36" customWidth="1"/>
    <col min="5" max="5" width="17.7109375" style="36" customWidth="1"/>
    <col min="6" max="6" width="14.7109375" style="36" customWidth="1"/>
    <col min="7" max="8" width="11.7109375" style="36" hidden="1" customWidth="1"/>
    <col min="9" max="16384" width="0" style="36" hidden="1" customWidth="1"/>
  </cols>
  <sheetData>
    <row r="1" ht="12.75"/>
    <row r="2" ht="12.75"/>
    <row r="3" ht="12.75"/>
    <row r="4" ht="12.75"/>
    <row r="5" ht="12.75"/>
    <row r="6" ht="12.75"/>
    <row r="7" ht="12.75">
      <c r="E7" s="245">
        <v>1</v>
      </c>
    </row>
    <row r="8" spans="2:5" ht="12.75">
      <c r="B8" s="296" t="s">
        <v>588</v>
      </c>
      <c r="C8" s="304"/>
      <c r="D8" s="304"/>
      <c r="E8" s="297"/>
    </row>
    <row r="9" spans="2:5" ht="25.5">
      <c r="B9" s="246" t="s">
        <v>57</v>
      </c>
      <c r="C9" s="246" t="s">
        <v>586</v>
      </c>
      <c r="D9" s="246" t="s">
        <v>58</v>
      </c>
      <c r="E9" s="246" t="s">
        <v>555</v>
      </c>
    </row>
    <row r="10" spans="2:5" ht="12.75">
      <c r="B10" s="235" t="s">
        <v>59</v>
      </c>
      <c r="C10" s="235">
        <f>45*30</f>
        <v>1350</v>
      </c>
      <c r="D10" s="236"/>
      <c r="E10" s="236">
        <f>C10*D10*12</f>
        <v>0</v>
      </c>
    </row>
    <row r="11" spans="2:5" ht="12.75">
      <c r="B11" s="235" t="s">
        <v>541</v>
      </c>
      <c r="C11" s="235">
        <f>45*30</f>
        <v>1350</v>
      </c>
      <c r="D11" s="236"/>
      <c r="E11" s="236">
        <f>C11*D11*12</f>
        <v>0</v>
      </c>
    </row>
    <row r="12" spans="2:5" ht="12.75">
      <c r="B12" s="235" t="s">
        <v>60</v>
      </c>
      <c r="C12" s="235">
        <f>45*30</f>
        <v>1350</v>
      </c>
      <c r="D12" s="236"/>
      <c r="E12" s="236">
        <f>C12*D12*12</f>
        <v>0</v>
      </c>
    </row>
    <row r="13" spans="2:5" ht="12.75">
      <c r="B13" s="235" t="s">
        <v>542</v>
      </c>
      <c r="C13" s="235">
        <f>45*30</f>
        <v>1350</v>
      </c>
      <c r="D13" s="236"/>
      <c r="E13" s="236">
        <f>C13*D13*12</f>
        <v>0</v>
      </c>
    </row>
    <row r="14" spans="2:5" ht="12.75">
      <c r="B14" s="235" t="s">
        <v>61</v>
      </c>
      <c r="C14" s="235">
        <f>45*30</f>
        <v>1350</v>
      </c>
      <c r="D14" s="236"/>
      <c r="E14" s="236">
        <f>C14*D14*12</f>
        <v>0</v>
      </c>
    </row>
    <row r="15" spans="2:5" ht="12.75">
      <c r="B15" s="301" t="s">
        <v>347</v>
      </c>
      <c r="C15" s="302"/>
      <c r="D15" s="303"/>
      <c r="E15" s="247">
        <f>SUM(E10:E14)</f>
        <v>0</v>
      </c>
    </row>
    <row r="16" spans="2:5" s="57" customFormat="1" ht="8.25" customHeight="1">
      <c r="B16" s="248"/>
      <c r="C16" s="248"/>
      <c r="D16" s="249"/>
      <c r="E16" s="249"/>
    </row>
    <row r="17" spans="2:5" ht="12.75">
      <c r="B17" s="235" t="s">
        <v>423</v>
      </c>
      <c r="C17" s="235">
        <v>60</v>
      </c>
      <c r="D17" s="236"/>
      <c r="E17" s="236">
        <f>C17*D17*12</f>
        <v>0</v>
      </c>
    </row>
    <row r="18" spans="2:5" ht="12.75">
      <c r="B18" s="235" t="s">
        <v>424</v>
      </c>
      <c r="C18" s="235">
        <v>60</v>
      </c>
      <c r="D18" s="236"/>
      <c r="E18" s="236">
        <f>C18*D18*12</f>
        <v>0</v>
      </c>
    </row>
    <row r="19" spans="2:5" ht="12.75">
      <c r="B19" s="235" t="s">
        <v>425</v>
      </c>
      <c r="C19" s="235">
        <v>90</v>
      </c>
      <c r="D19" s="236"/>
      <c r="E19" s="236">
        <f>C19*D19*12</f>
        <v>0</v>
      </c>
    </row>
    <row r="20" spans="2:5" ht="12.75">
      <c r="B20" s="235" t="s">
        <v>426</v>
      </c>
      <c r="C20" s="235">
        <v>10</v>
      </c>
      <c r="D20" s="236"/>
      <c r="E20" s="236">
        <f>C20*D20*12</f>
        <v>0</v>
      </c>
    </row>
    <row r="21" spans="2:5" ht="12.75">
      <c r="B21" s="235" t="s">
        <v>427</v>
      </c>
      <c r="C21" s="235">
        <v>10</v>
      </c>
      <c r="D21" s="236"/>
      <c r="E21" s="236">
        <f>C21*D21*12</f>
        <v>0</v>
      </c>
    </row>
    <row r="22" spans="2:5" ht="12.75">
      <c r="B22" s="301" t="s">
        <v>347</v>
      </c>
      <c r="C22" s="302"/>
      <c r="D22" s="303"/>
      <c r="E22" s="247">
        <f>SUM(E17:E21)</f>
        <v>0</v>
      </c>
    </row>
    <row r="23" spans="2:5" s="252" customFormat="1" ht="12.75">
      <c r="B23" s="250"/>
      <c r="C23" s="250"/>
      <c r="D23" s="251"/>
      <c r="E23" s="251"/>
    </row>
    <row r="24" spans="2:7" ht="12.75">
      <c r="B24" s="254" t="s">
        <v>556</v>
      </c>
      <c r="C24" s="255"/>
      <c r="D24" s="256"/>
      <c r="E24" s="257">
        <f>E15+E22</f>
        <v>0</v>
      </c>
      <c r="G24" s="253"/>
    </row>
    <row r="25" ht="12.75"/>
    <row r="26" ht="12.75"/>
    <row r="27" ht="12.75"/>
    <row r="28" ht="12.75"/>
    <row r="29" ht="12.75"/>
  </sheetData>
  <sheetProtection password="C7D7" sheet="1" selectLockedCells="1"/>
  <mergeCells count="3">
    <mergeCell ref="B22:D22"/>
    <mergeCell ref="B15:D15"/>
    <mergeCell ref="B8:E8"/>
  </mergeCells>
  <printOptions/>
  <pageMargins left="0.984251968503937" right="0.5118110236220472" top="0.7874015748031497" bottom="0.7874015748031497" header="0.5118110236220472" footer="0.5118110236220472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7:G17"/>
  <sheetViews>
    <sheetView showGridLines="0" zoomScale="110" zoomScaleNormal="110" zoomScalePageLayoutView="0" workbookViewId="0" topLeftCell="A4">
      <selection activeCell="B45" sqref="B45:C45"/>
    </sheetView>
  </sheetViews>
  <sheetFormatPr defaultColWidth="0" defaultRowHeight="15" zeroHeight="1"/>
  <cols>
    <col min="1" max="2" width="5.7109375" style="3" customWidth="1"/>
    <col min="3" max="3" width="31.421875" style="3" customWidth="1"/>
    <col min="4" max="4" width="8.421875" style="3" customWidth="1"/>
    <col min="5" max="5" width="11.00390625" style="3" customWidth="1"/>
    <col min="6" max="6" width="18.7109375" style="3" customWidth="1"/>
    <col min="7" max="7" width="22.7109375" style="3" customWidth="1"/>
    <col min="8" max="9" width="9.140625" style="3" customWidth="1"/>
    <col min="10" max="16384" width="0" style="3" hidden="1" customWidth="1"/>
  </cols>
  <sheetData>
    <row r="1" ht="12.75"/>
    <row r="2" ht="12.75"/>
    <row r="3" ht="12.75"/>
    <row r="4" ht="12.75"/>
    <row r="5" ht="12.75"/>
    <row r="6" ht="12.75"/>
    <row r="7" spans="2:7" ht="29.25" customHeight="1">
      <c r="B7" s="308" t="s">
        <v>589</v>
      </c>
      <c r="C7" s="309"/>
      <c r="D7" s="309"/>
      <c r="E7" s="309"/>
      <c r="F7" s="309"/>
      <c r="G7" s="310"/>
    </row>
    <row r="8" ht="12.75">
      <c r="G8" s="259">
        <v>1</v>
      </c>
    </row>
    <row r="9" spans="2:7" ht="12.75">
      <c r="B9" s="110" t="s">
        <v>66</v>
      </c>
      <c r="C9" s="111" t="s">
        <v>62</v>
      </c>
      <c r="D9" s="111" t="s">
        <v>63</v>
      </c>
      <c r="E9" s="111" t="s">
        <v>416</v>
      </c>
      <c r="F9" s="111" t="s">
        <v>58</v>
      </c>
      <c r="G9" s="111" t="s">
        <v>65</v>
      </c>
    </row>
    <row r="10" spans="2:7" ht="55.5" customHeight="1">
      <c r="B10" s="112">
        <v>1</v>
      </c>
      <c r="C10" s="113" t="s">
        <v>448</v>
      </c>
      <c r="D10" s="112" t="s">
        <v>67</v>
      </c>
      <c r="E10" s="112">
        <v>100</v>
      </c>
      <c r="F10" s="114"/>
      <c r="G10" s="115">
        <f aca="true" t="shared" si="0" ref="G10:G15">E10*F10</f>
        <v>0</v>
      </c>
    </row>
    <row r="11" spans="2:7" ht="55.5" customHeight="1">
      <c r="B11" s="112">
        <v>2</v>
      </c>
      <c r="C11" s="113" t="s">
        <v>447</v>
      </c>
      <c r="D11" s="112" t="s">
        <v>67</v>
      </c>
      <c r="E11" s="112">
        <v>100</v>
      </c>
      <c r="F11" s="114"/>
      <c r="G11" s="115">
        <f t="shared" si="0"/>
        <v>0</v>
      </c>
    </row>
    <row r="12" spans="2:7" ht="55.5" customHeight="1">
      <c r="B12" s="112">
        <v>3</v>
      </c>
      <c r="C12" s="116" t="s">
        <v>450</v>
      </c>
      <c r="D12" s="112" t="s">
        <v>67</v>
      </c>
      <c r="E12" s="112">
        <v>100</v>
      </c>
      <c r="F12" s="114"/>
      <c r="G12" s="115">
        <f t="shared" si="0"/>
        <v>0</v>
      </c>
    </row>
    <row r="13" spans="2:7" ht="55.5" customHeight="1">
      <c r="B13" s="112">
        <v>4</v>
      </c>
      <c r="C13" s="117" t="s">
        <v>449</v>
      </c>
      <c r="D13" s="112" t="s">
        <v>67</v>
      </c>
      <c r="E13" s="112">
        <v>100</v>
      </c>
      <c r="F13" s="114"/>
      <c r="G13" s="115">
        <f t="shared" si="0"/>
        <v>0</v>
      </c>
    </row>
    <row r="14" spans="2:7" ht="55.5" customHeight="1">
      <c r="B14" s="112">
        <v>5</v>
      </c>
      <c r="C14" s="117" t="s">
        <v>451</v>
      </c>
      <c r="D14" s="112" t="s">
        <v>67</v>
      </c>
      <c r="E14" s="112">
        <v>100</v>
      </c>
      <c r="F14" s="114"/>
      <c r="G14" s="115">
        <f t="shared" si="0"/>
        <v>0</v>
      </c>
    </row>
    <row r="15" spans="2:7" ht="55.5" customHeight="1">
      <c r="B15" s="112">
        <v>6</v>
      </c>
      <c r="C15" s="117" t="s">
        <v>452</v>
      </c>
      <c r="D15" s="112" t="s">
        <v>67</v>
      </c>
      <c r="E15" s="112">
        <v>100</v>
      </c>
      <c r="F15" s="114"/>
      <c r="G15" s="115">
        <f t="shared" si="0"/>
        <v>0</v>
      </c>
    </row>
    <row r="16" spans="2:7" ht="12.75">
      <c r="B16" s="305" t="s">
        <v>604</v>
      </c>
      <c r="C16" s="306"/>
      <c r="D16" s="306"/>
      <c r="E16" s="306"/>
      <c r="F16" s="307"/>
      <c r="G16" s="258">
        <f>SUM(G10:G15)</f>
        <v>0</v>
      </c>
    </row>
    <row r="17" spans="2:7" ht="12.75">
      <c r="B17" s="305" t="s">
        <v>603</v>
      </c>
      <c r="C17" s="306"/>
      <c r="D17" s="306"/>
      <c r="E17" s="306"/>
      <c r="F17" s="307" t="s">
        <v>556</v>
      </c>
      <c r="G17" s="258">
        <f>G16*3</f>
        <v>0</v>
      </c>
    </row>
    <row r="18" ht="12.75"/>
    <row r="19" ht="12.75"/>
    <row r="20" ht="12.75"/>
    <row r="21" ht="12.75"/>
  </sheetData>
  <sheetProtection/>
  <mergeCells count="3">
    <mergeCell ref="B17:F17"/>
    <mergeCell ref="B7:G7"/>
    <mergeCell ref="B16:F16"/>
  </mergeCells>
  <printOptions/>
  <pageMargins left="0.9448818897637796" right="0.5118110236220472" top="0.7874015748031497" bottom="0.7874015748031497" header="0.5118110236220472" footer="0.5118110236220472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F14"/>
  <sheetViews>
    <sheetView showGridLines="0" zoomScale="110" zoomScaleNormal="110" zoomScalePageLayoutView="0" workbookViewId="0" topLeftCell="A1">
      <selection activeCell="B45" sqref="B45:C45"/>
    </sheetView>
  </sheetViews>
  <sheetFormatPr defaultColWidth="0" defaultRowHeight="15" zeroHeight="1"/>
  <cols>
    <col min="1" max="1" width="4.7109375" style="3" customWidth="1"/>
    <col min="2" max="2" width="35.57421875" style="3" customWidth="1"/>
    <col min="3" max="3" width="9.140625" style="3" customWidth="1"/>
    <col min="4" max="4" width="7.421875" style="3" customWidth="1"/>
    <col min="5" max="5" width="12.00390625" style="3" customWidth="1"/>
    <col min="6" max="6" width="14.28125" style="3" customWidth="1"/>
    <col min="7" max="7" width="9.140625" style="3" customWidth="1"/>
    <col min="8" max="16384" width="0" style="3" hidden="1" customWidth="1"/>
  </cols>
  <sheetData>
    <row r="1" ht="12.75"/>
    <row r="2" ht="12.75"/>
    <row r="3" ht="12.75"/>
    <row r="4" ht="12.75"/>
    <row r="5" ht="12.75"/>
    <row r="6" ht="12.75"/>
    <row r="7" spans="1:6" ht="12.75">
      <c r="A7" s="311" t="s">
        <v>590</v>
      </c>
      <c r="B7" s="312"/>
      <c r="C7" s="312"/>
      <c r="D7" s="312"/>
      <c r="E7" s="312"/>
      <c r="F7" s="313"/>
    </row>
    <row r="8" ht="12.75">
      <c r="F8" s="259">
        <v>1</v>
      </c>
    </row>
    <row r="9" spans="1:6" ht="25.5">
      <c r="A9" s="77" t="s">
        <v>66</v>
      </c>
      <c r="B9" s="77" t="s">
        <v>62</v>
      </c>
      <c r="C9" s="77" t="s">
        <v>69</v>
      </c>
      <c r="D9" s="77" t="s">
        <v>64</v>
      </c>
      <c r="E9" s="108" t="s">
        <v>70</v>
      </c>
      <c r="F9" s="77" t="s">
        <v>65</v>
      </c>
    </row>
    <row r="10" spans="1:6" ht="12.75">
      <c r="A10" s="85">
        <v>1</v>
      </c>
      <c r="B10" s="86" t="s">
        <v>431</v>
      </c>
      <c r="C10" s="85" t="s">
        <v>69</v>
      </c>
      <c r="D10" s="85">
        <v>5</v>
      </c>
      <c r="E10" s="109"/>
      <c r="F10" s="102">
        <f>D10*E10</f>
        <v>0</v>
      </c>
    </row>
    <row r="11" spans="1:6" ht="12.75">
      <c r="A11" s="85">
        <v>2</v>
      </c>
      <c r="B11" s="86" t="s">
        <v>71</v>
      </c>
      <c r="C11" s="85" t="s">
        <v>69</v>
      </c>
      <c r="D11" s="85">
        <v>5</v>
      </c>
      <c r="E11" s="109"/>
      <c r="F11" s="102">
        <f>D11*E11</f>
        <v>0</v>
      </c>
    </row>
    <row r="12" spans="1:6" ht="12.75">
      <c r="A12" s="85">
        <v>3</v>
      </c>
      <c r="B12" s="86" t="s">
        <v>432</v>
      </c>
      <c r="C12" s="85" t="s">
        <v>69</v>
      </c>
      <c r="D12" s="85">
        <v>5</v>
      </c>
      <c r="E12" s="109"/>
      <c r="F12" s="102">
        <f>D12*E12</f>
        <v>0</v>
      </c>
    </row>
    <row r="13" spans="1:6" ht="12.75">
      <c r="A13" s="314" t="s">
        <v>556</v>
      </c>
      <c r="B13" s="315"/>
      <c r="C13" s="315"/>
      <c r="D13" s="315"/>
      <c r="E13" s="316"/>
      <c r="F13" s="97">
        <f>SUM(F10:F12)</f>
        <v>0</v>
      </c>
    </row>
    <row r="14" spans="1:6" ht="12.75">
      <c r="A14" s="314" t="s">
        <v>557</v>
      </c>
      <c r="B14" s="315"/>
      <c r="C14" s="315"/>
      <c r="D14" s="315"/>
      <c r="E14" s="316" t="s">
        <v>557</v>
      </c>
      <c r="F14" s="97">
        <f>F13*3</f>
        <v>0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3">
    <mergeCell ref="A7:F7"/>
    <mergeCell ref="A13:E13"/>
    <mergeCell ref="A14:E14"/>
  </mergeCells>
  <printOptions/>
  <pageMargins left="1.1" right="0.5118110236220472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6:I45"/>
  <sheetViews>
    <sheetView showGridLines="0" zoomScale="110" zoomScaleNormal="110" zoomScalePageLayoutView="0" workbookViewId="0" topLeftCell="A13">
      <selection activeCell="G43" sqref="G43"/>
    </sheetView>
  </sheetViews>
  <sheetFormatPr defaultColWidth="0" defaultRowHeight="15" zeroHeight="1"/>
  <cols>
    <col min="1" max="1" width="3.8515625" style="3" customWidth="1"/>
    <col min="2" max="2" width="4.57421875" style="3" customWidth="1"/>
    <col min="3" max="3" width="38.8515625" style="3" customWidth="1"/>
    <col min="4" max="4" width="7.8515625" style="3" customWidth="1"/>
    <col min="5" max="5" width="8.00390625" style="3" customWidth="1"/>
    <col min="6" max="6" width="10.28125" style="3" bestFit="1" customWidth="1"/>
    <col min="7" max="7" width="18.140625" style="76" customWidth="1"/>
    <col min="8" max="8" width="9.140625" style="3" customWidth="1"/>
    <col min="9" max="16384" width="0" style="3" hidden="1" customWidth="1"/>
  </cols>
  <sheetData>
    <row r="1" ht="12.75"/>
    <row r="2" ht="12.75"/>
    <row r="3" ht="12.75"/>
    <row r="4" ht="12.75"/>
    <row r="5" ht="12.75"/>
    <row r="6" ht="13.5">
      <c r="G6" s="7">
        <v>1</v>
      </c>
    </row>
    <row r="7" spans="2:7" ht="15.75" customHeight="1">
      <c r="B7" s="317" t="s">
        <v>591</v>
      </c>
      <c r="C7" s="318"/>
      <c r="D7" s="318"/>
      <c r="E7" s="318"/>
      <c r="F7" s="318"/>
      <c r="G7" s="319"/>
    </row>
    <row r="8" spans="2:7" ht="12.75">
      <c r="B8" s="320"/>
      <c r="C8" s="321"/>
      <c r="D8" s="321"/>
      <c r="E8" s="321"/>
      <c r="F8" s="321"/>
      <c r="G8" s="322"/>
    </row>
    <row r="9" spans="2:7" ht="25.5">
      <c r="B9" s="99" t="s">
        <v>66</v>
      </c>
      <c r="C9" s="99" t="s">
        <v>62</v>
      </c>
      <c r="D9" s="99" t="s">
        <v>69</v>
      </c>
      <c r="E9" s="99" t="s">
        <v>64</v>
      </c>
      <c r="F9" s="100" t="s">
        <v>70</v>
      </c>
      <c r="G9" s="101" t="s">
        <v>65</v>
      </c>
    </row>
    <row r="10" spans="2:9" ht="12.75">
      <c r="B10" s="85">
        <v>1</v>
      </c>
      <c r="C10" s="86" t="s">
        <v>465</v>
      </c>
      <c r="D10" s="85" t="s">
        <v>69</v>
      </c>
      <c r="E10" s="85">
        <v>6</v>
      </c>
      <c r="F10" s="94"/>
      <c r="G10" s="102">
        <f>E10*F10</f>
        <v>0</v>
      </c>
      <c r="H10" s="76"/>
      <c r="I10" s="76"/>
    </row>
    <row r="11" spans="2:7" ht="12.75">
      <c r="B11" s="85">
        <v>2</v>
      </c>
      <c r="C11" s="86" t="s">
        <v>72</v>
      </c>
      <c r="D11" s="85" t="s">
        <v>69</v>
      </c>
      <c r="E11" s="85">
        <v>6</v>
      </c>
      <c r="F11" s="103"/>
      <c r="G11" s="102">
        <f aca="true" t="shared" si="0" ref="G11:G43">E11*F11</f>
        <v>0</v>
      </c>
    </row>
    <row r="12" spans="2:7" ht="12.75">
      <c r="B12" s="85">
        <v>3</v>
      </c>
      <c r="C12" s="86" t="s">
        <v>73</v>
      </c>
      <c r="D12" s="85" t="s">
        <v>69</v>
      </c>
      <c r="E12" s="85">
        <v>3</v>
      </c>
      <c r="F12" s="103"/>
      <c r="G12" s="102">
        <f t="shared" si="0"/>
        <v>0</v>
      </c>
    </row>
    <row r="13" spans="2:7" ht="12.75">
      <c r="B13" s="85">
        <v>4</v>
      </c>
      <c r="C13" s="86" t="s">
        <v>74</v>
      </c>
      <c r="D13" s="85" t="s">
        <v>69</v>
      </c>
      <c r="E13" s="85">
        <v>3</v>
      </c>
      <c r="F13" s="103"/>
      <c r="G13" s="102">
        <f t="shared" si="0"/>
        <v>0</v>
      </c>
    </row>
    <row r="14" spans="2:7" ht="12.75">
      <c r="B14" s="85">
        <v>5</v>
      </c>
      <c r="C14" s="86" t="s">
        <v>75</v>
      </c>
      <c r="D14" s="85" t="s">
        <v>69</v>
      </c>
      <c r="E14" s="85">
        <v>6</v>
      </c>
      <c r="F14" s="103"/>
      <c r="G14" s="102">
        <f t="shared" si="0"/>
        <v>0</v>
      </c>
    </row>
    <row r="15" spans="2:7" ht="12.75">
      <c r="B15" s="85">
        <v>6</v>
      </c>
      <c r="C15" s="87" t="s">
        <v>76</v>
      </c>
      <c r="D15" s="85" t="s">
        <v>69</v>
      </c>
      <c r="E15" s="85">
        <v>45</v>
      </c>
      <c r="F15" s="103"/>
      <c r="G15" s="102">
        <f t="shared" si="0"/>
        <v>0</v>
      </c>
    </row>
    <row r="16" spans="2:7" ht="12.75">
      <c r="B16" s="85">
        <v>7</v>
      </c>
      <c r="C16" s="87" t="s">
        <v>77</v>
      </c>
      <c r="D16" s="85" t="s">
        <v>69</v>
      </c>
      <c r="E16" s="85">
        <v>3</v>
      </c>
      <c r="F16" s="103"/>
      <c r="G16" s="102">
        <f t="shared" si="0"/>
        <v>0</v>
      </c>
    </row>
    <row r="17" spans="2:7" ht="12.75">
      <c r="B17" s="85">
        <v>8</v>
      </c>
      <c r="C17" s="86" t="s">
        <v>78</v>
      </c>
      <c r="D17" s="85" t="s">
        <v>69</v>
      </c>
      <c r="E17" s="85">
        <v>3</v>
      </c>
      <c r="F17" s="103"/>
      <c r="G17" s="102">
        <f t="shared" si="0"/>
        <v>0</v>
      </c>
    </row>
    <row r="18" spans="2:7" ht="12.75">
      <c r="B18" s="85">
        <v>9</v>
      </c>
      <c r="C18" s="86" t="s">
        <v>79</v>
      </c>
      <c r="D18" s="85" t="s">
        <v>69</v>
      </c>
      <c r="E18" s="85">
        <v>3</v>
      </c>
      <c r="F18" s="103"/>
      <c r="G18" s="102">
        <f t="shared" si="0"/>
        <v>0</v>
      </c>
    </row>
    <row r="19" spans="2:7" ht="12.75">
      <c r="B19" s="85">
        <v>10</v>
      </c>
      <c r="C19" s="86" t="s">
        <v>80</v>
      </c>
      <c r="D19" s="85" t="s">
        <v>69</v>
      </c>
      <c r="E19" s="85">
        <v>3</v>
      </c>
      <c r="F19" s="103"/>
      <c r="G19" s="102">
        <f t="shared" si="0"/>
        <v>0</v>
      </c>
    </row>
    <row r="20" spans="2:7" ht="12.75">
      <c r="B20" s="85">
        <v>11</v>
      </c>
      <c r="C20" s="86" t="s">
        <v>81</v>
      </c>
      <c r="D20" s="85" t="s">
        <v>69</v>
      </c>
      <c r="E20" s="85">
        <v>3</v>
      </c>
      <c r="F20" s="103"/>
      <c r="G20" s="102">
        <f t="shared" si="0"/>
        <v>0</v>
      </c>
    </row>
    <row r="21" spans="2:7" ht="12.75">
      <c r="B21" s="85">
        <v>12</v>
      </c>
      <c r="C21" s="86" t="s">
        <v>82</v>
      </c>
      <c r="D21" s="85" t="s">
        <v>69</v>
      </c>
      <c r="E21" s="85">
        <v>3</v>
      </c>
      <c r="F21" s="103"/>
      <c r="G21" s="102">
        <f t="shared" si="0"/>
        <v>0</v>
      </c>
    </row>
    <row r="22" spans="2:7" ht="12.75">
      <c r="B22" s="85">
        <v>13</v>
      </c>
      <c r="C22" s="86" t="s">
        <v>83</v>
      </c>
      <c r="D22" s="85" t="s">
        <v>69</v>
      </c>
      <c r="E22" s="85">
        <v>3</v>
      </c>
      <c r="F22" s="103"/>
      <c r="G22" s="102">
        <f t="shared" si="0"/>
        <v>0</v>
      </c>
    </row>
    <row r="23" spans="2:7" ht="12.75">
      <c r="B23" s="85">
        <v>14</v>
      </c>
      <c r="C23" s="86" t="s">
        <v>84</v>
      </c>
      <c r="D23" s="85" t="s">
        <v>69</v>
      </c>
      <c r="E23" s="85">
        <v>9</v>
      </c>
      <c r="F23" s="103"/>
      <c r="G23" s="102">
        <f t="shared" si="0"/>
        <v>0</v>
      </c>
    </row>
    <row r="24" spans="2:7" ht="12.75">
      <c r="B24" s="85">
        <v>15</v>
      </c>
      <c r="C24" s="86" t="s">
        <v>85</v>
      </c>
      <c r="D24" s="85" t="s">
        <v>69</v>
      </c>
      <c r="E24" s="85">
        <v>3</v>
      </c>
      <c r="F24" s="103"/>
      <c r="G24" s="102">
        <f t="shared" si="0"/>
        <v>0</v>
      </c>
    </row>
    <row r="25" spans="2:7" ht="12.75">
      <c r="B25" s="85">
        <v>16</v>
      </c>
      <c r="C25" s="86" t="s">
        <v>86</v>
      </c>
      <c r="D25" s="85" t="s">
        <v>69</v>
      </c>
      <c r="E25" s="85">
        <v>3</v>
      </c>
      <c r="F25" s="103"/>
      <c r="G25" s="102">
        <f t="shared" si="0"/>
        <v>0</v>
      </c>
    </row>
    <row r="26" spans="2:7" ht="12.75">
      <c r="B26" s="85">
        <v>17</v>
      </c>
      <c r="C26" s="87" t="s">
        <v>243</v>
      </c>
      <c r="D26" s="85" t="s">
        <v>69</v>
      </c>
      <c r="E26" s="85">
        <v>45</v>
      </c>
      <c r="F26" s="103"/>
      <c r="G26" s="102">
        <f t="shared" si="0"/>
        <v>0</v>
      </c>
    </row>
    <row r="27" spans="2:7" ht="12.75">
      <c r="B27" s="85">
        <v>18</v>
      </c>
      <c r="C27" s="104" t="s">
        <v>469</v>
      </c>
      <c r="D27" s="89" t="s">
        <v>69</v>
      </c>
      <c r="E27" s="89">
        <v>6</v>
      </c>
      <c r="F27" s="103"/>
      <c r="G27" s="102">
        <f t="shared" si="0"/>
        <v>0</v>
      </c>
    </row>
    <row r="28" spans="2:7" ht="12.75">
      <c r="B28" s="85">
        <v>19</v>
      </c>
      <c r="C28" s="105" t="s">
        <v>468</v>
      </c>
      <c r="D28" s="89" t="s">
        <v>87</v>
      </c>
      <c r="E28" s="89">
        <v>6</v>
      </c>
      <c r="F28" s="96"/>
      <c r="G28" s="102">
        <f t="shared" si="0"/>
        <v>0</v>
      </c>
    </row>
    <row r="29" spans="2:7" ht="12.75">
      <c r="B29" s="85">
        <v>20</v>
      </c>
      <c r="C29" s="95" t="s">
        <v>88</v>
      </c>
      <c r="D29" s="89" t="s">
        <v>69</v>
      </c>
      <c r="E29" s="89">
        <v>6</v>
      </c>
      <c r="F29" s="96"/>
      <c r="G29" s="102">
        <f t="shared" si="0"/>
        <v>0</v>
      </c>
    </row>
    <row r="30" spans="2:7" ht="12.75">
      <c r="B30" s="85">
        <v>21</v>
      </c>
      <c r="C30" s="95" t="s">
        <v>467</v>
      </c>
      <c r="D30" s="89" t="s">
        <v>466</v>
      </c>
      <c r="E30" s="89">
        <v>6</v>
      </c>
      <c r="F30" s="96"/>
      <c r="G30" s="102">
        <f t="shared" si="0"/>
        <v>0</v>
      </c>
    </row>
    <row r="31" spans="2:7" ht="12.75">
      <c r="B31" s="85">
        <v>22</v>
      </c>
      <c r="C31" s="95" t="s">
        <v>90</v>
      </c>
      <c r="D31" s="89" t="s">
        <v>87</v>
      </c>
      <c r="E31" s="89">
        <v>30</v>
      </c>
      <c r="F31" s="96"/>
      <c r="G31" s="102">
        <f t="shared" si="0"/>
        <v>0</v>
      </c>
    </row>
    <row r="32" spans="2:7" ht="12.75">
      <c r="B32" s="85">
        <v>23</v>
      </c>
      <c r="C32" s="95" t="s">
        <v>91</v>
      </c>
      <c r="D32" s="89" t="s">
        <v>89</v>
      </c>
      <c r="E32" s="89">
        <v>30</v>
      </c>
      <c r="F32" s="96"/>
      <c r="G32" s="102">
        <f t="shared" si="0"/>
        <v>0</v>
      </c>
    </row>
    <row r="33" spans="2:7" ht="12.75">
      <c r="B33" s="85">
        <v>24</v>
      </c>
      <c r="C33" s="95" t="s">
        <v>92</v>
      </c>
      <c r="D33" s="89" t="s">
        <v>69</v>
      </c>
      <c r="E33" s="89">
        <v>30</v>
      </c>
      <c r="F33" s="96"/>
      <c r="G33" s="102">
        <f t="shared" si="0"/>
        <v>0</v>
      </c>
    </row>
    <row r="34" spans="2:7" ht="12.75">
      <c r="B34" s="85">
        <v>25</v>
      </c>
      <c r="C34" s="95" t="s">
        <v>93</v>
      </c>
      <c r="D34" s="89" t="s">
        <v>89</v>
      </c>
      <c r="E34" s="89">
        <v>30</v>
      </c>
      <c r="F34" s="96"/>
      <c r="G34" s="102">
        <f t="shared" si="0"/>
        <v>0</v>
      </c>
    </row>
    <row r="35" spans="2:7" ht="17.25" customHeight="1">
      <c r="B35" s="85">
        <v>26</v>
      </c>
      <c r="C35" s="95" t="s">
        <v>470</v>
      </c>
      <c r="D35" s="89" t="s">
        <v>89</v>
      </c>
      <c r="E35" s="89">
        <v>3</v>
      </c>
      <c r="F35" s="96"/>
      <c r="G35" s="102">
        <f t="shared" si="0"/>
        <v>0</v>
      </c>
    </row>
    <row r="36" spans="2:7" ht="12.75">
      <c r="B36" s="85">
        <v>27</v>
      </c>
      <c r="C36" s="95" t="s">
        <v>471</v>
      </c>
      <c r="D36" s="89" t="s">
        <v>89</v>
      </c>
      <c r="E36" s="89">
        <v>30</v>
      </c>
      <c r="F36" s="96"/>
      <c r="G36" s="102">
        <f t="shared" si="0"/>
        <v>0</v>
      </c>
    </row>
    <row r="37" spans="2:7" ht="12.75">
      <c r="B37" s="85">
        <v>28</v>
      </c>
      <c r="C37" s="104" t="s">
        <v>94</v>
      </c>
      <c r="D37" s="89" t="s">
        <v>89</v>
      </c>
      <c r="E37" s="89">
        <v>45</v>
      </c>
      <c r="F37" s="96"/>
      <c r="G37" s="102">
        <f t="shared" si="0"/>
        <v>0</v>
      </c>
    </row>
    <row r="38" spans="2:7" ht="12.75">
      <c r="B38" s="85">
        <v>29</v>
      </c>
      <c r="C38" s="104" t="s">
        <v>95</v>
      </c>
      <c r="D38" s="89" t="s">
        <v>89</v>
      </c>
      <c r="E38" s="89">
        <v>45</v>
      </c>
      <c r="F38" s="96"/>
      <c r="G38" s="102">
        <f t="shared" si="0"/>
        <v>0</v>
      </c>
    </row>
    <row r="39" spans="2:7" ht="12.75">
      <c r="B39" s="85">
        <v>30</v>
      </c>
      <c r="C39" s="104" t="s">
        <v>96</v>
      </c>
      <c r="D39" s="89" t="s">
        <v>89</v>
      </c>
      <c r="E39" s="89">
        <v>45</v>
      </c>
      <c r="F39" s="96"/>
      <c r="G39" s="102">
        <f t="shared" si="0"/>
        <v>0</v>
      </c>
    </row>
    <row r="40" spans="2:7" ht="12.75">
      <c r="B40" s="85">
        <v>31</v>
      </c>
      <c r="C40" s="104" t="s">
        <v>97</v>
      </c>
      <c r="D40" s="89" t="s">
        <v>89</v>
      </c>
      <c r="E40" s="89">
        <v>45</v>
      </c>
      <c r="F40" s="96"/>
      <c r="G40" s="102">
        <f t="shared" si="0"/>
        <v>0</v>
      </c>
    </row>
    <row r="41" spans="2:7" ht="12.75">
      <c r="B41" s="85">
        <v>32</v>
      </c>
      <c r="C41" s="104" t="s">
        <v>472</v>
      </c>
      <c r="D41" s="89" t="s">
        <v>89</v>
      </c>
      <c r="E41" s="89">
        <v>45</v>
      </c>
      <c r="F41" s="96"/>
      <c r="G41" s="102">
        <f t="shared" si="0"/>
        <v>0</v>
      </c>
    </row>
    <row r="42" spans="2:7" ht="12.75">
      <c r="B42" s="85">
        <v>33</v>
      </c>
      <c r="C42" s="104" t="s">
        <v>98</v>
      </c>
      <c r="D42" s="89" t="s">
        <v>69</v>
      </c>
      <c r="E42" s="89">
        <v>6</v>
      </c>
      <c r="F42" s="96"/>
      <c r="G42" s="102">
        <f t="shared" si="0"/>
        <v>0</v>
      </c>
    </row>
    <row r="43" spans="2:7" ht="12.75">
      <c r="B43" s="85">
        <v>34</v>
      </c>
      <c r="C43" s="104" t="s">
        <v>373</v>
      </c>
      <c r="D43" s="89" t="s">
        <v>69</v>
      </c>
      <c r="E43" s="89">
        <v>3</v>
      </c>
      <c r="F43" s="96"/>
      <c r="G43" s="102">
        <f t="shared" si="0"/>
        <v>0</v>
      </c>
    </row>
    <row r="44" spans="2:7" ht="12.75">
      <c r="B44" s="106"/>
      <c r="C44" s="106"/>
      <c r="D44" s="106"/>
      <c r="E44" s="106"/>
      <c r="F44" s="106"/>
      <c r="G44" s="107"/>
    </row>
    <row r="45" spans="2:7" ht="12.75">
      <c r="B45" s="323" t="s">
        <v>556</v>
      </c>
      <c r="C45" s="324"/>
      <c r="D45" s="324"/>
      <c r="E45" s="324"/>
      <c r="F45" s="325" t="s">
        <v>556</v>
      </c>
      <c r="G45" s="98">
        <f>SUM(G10:G43)</f>
        <v>0</v>
      </c>
    </row>
    <row r="46" ht="12.75"/>
    <row r="47" ht="12.75"/>
    <row r="48" ht="12.75"/>
    <row r="49" ht="12.75"/>
    <row r="50" ht="12.75"/>
    <row r="51" ht="12.75"/>
    <row r="52" ht="12.75"/>
    <row r="53" ht="12.75"/>
    <row r="54" ht="12.75"/>
  </sheetData>
  <sheetProtection/>
  <mergeCells count="2">
    <mergeCell ref="B7:G8"/>
    <mergeCell ref="B45:F45"/>
  </mergeCells>
  <printOptions/>
  <pageMargins left="0.984251968503937" right="0.5118110236220472" top="0.82" bottom="0.2362204724409449" header="0.5118110236220472" footer="0.275590551181102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Bussolotti</dc:creator>
  <cp:keywords/>
  <dc:description/>
  <cp:lastModifiedBy>Gloriete Maria dos Santos</cp:lastModifiedBy>
  <cp:lastPrinted>2018-05-14T14:49:21Z</cp:lastPrinted>
  <dcterms:created xsi:type="dcterms:W3CDTF">2014-11-24T15:32:39Z</dcterms:created>
  <dcterms:modified xsi:type="dcterms:W3CDTF">2018-05-14T18:21:33Z</dcterms:modified>
  <cp:category/>
  <cp:version/>
  <cp:contentType/>
  <cp:contentStatus/>
</cp:coreProperties>
</file>